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Boats\AYRS Catalyst\Catalyst 68\"/>
    </mc:Choice>
  </mc:AlternateContent>
  <xr:revisionPtr revIDLastSave="0" documentId="13_ncr:1_{F89D0D56-C7E5-4D70-91C8-88A9A0418DF3}" xr6:coauthVersionLast="47" xr6:coauthVersionMax="47" xr10:uidLastSave="{00000000-0000-0000-0000-000000000000}"/>
  <bookViews>
    <workbookView xWindow="18060" yWindow="45" windowWidth="17910" windowHeight="16830" xr2:uid="{1417B3BA-1B74-4548-AD4F-C0FACE22499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0" i="1" l="1"/>
  <c r="H87" i="1"/>
  <c r="G87" i="1"/>
  <c r="H45" i="1"/>
  <c r="G45" i="1"/>
  <c r="E48" i="1"/>
  <c r="H3" i="1"/>
  <c r="G3" i="1"/>
  <c r="E6" i="1"/>
  <c r="O3" i="1"/>
  <c r="P3" i="1"/>
  <c r="D6" i="1" s="1"/>
  <c r="B90" i="1"/>
  <c r="I45" i="1"/>
  <c r="I46" i="1" s="1"/>
  <c r="B48" i="1"/>
  <c r="U88" i="1"/>
  <c r="U87" i="1" s="1"/>
  <c r="S88" i="1"/>
  <c r="S87" i="1" s="1"/>
  <c r="P87" i="1"/>
  <c r="O87" i="1"/>
  <c r="U46" i="1"/>
  <c r="U45" i="1" s="1"/>
  <c r="S46" i="1"/>
  <c r="S45" i="1" s="1"/>
  <c r="P45" i="1"/>
  <c r="O45" i="1"/>
  <c r="Z86" i="1"/>
  <c r="J87" i="1"/>
  <c r="J88" i="1" s="1"/>
  <c r="J45" i="1"/>
  <c r="J46" i="1" s="1"/>
  <c r="J3" i="1"/>
  <c r="J4" i="1" s="1"/>
  <c r="L88" i="1"/>
  <c r="K88" i="1"/>
  <c r="I88" i="1"/>
  <c r="L46" i="1"/>
  <c r="K46" i="1"/>
  <c r="B6" i="1"/>
  <c r="U4" i="1"/>
  <c r="U3" i="1" s="1"/>
  <c r="S4" i="1"/>
  <c r="S3" i="1" s="1"/>
  <c r="L4" i="1"/>
  <c r="K4" i="1"/>
  <c r="I3" i="1"/>
  <c r="I4" i="1" s="1"/>
  <c r="A91" i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B125" i="1" s="1"/>
  <c r="E125" i="1" s="1"/>
  <c r="A49" i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B83" i="1" s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B41" i="1" s="1"/>
  <c r="D54" i="1" l="1"/>
  <c r="N54" i="1" s="1"/>
  <c r="C120" i="1"/>
  <c r="D50" i="1"/>
  <c r="N50" i="1" s="1"/>
  <c r="B112" i="1"/>
  <c r="E112" i="1" s="1"/>
  <c r="B72" i="1"/>
  <c r="B56" i="1"/>
  <c r="B52" i="1"/>
  <c r="C90" i="1"/>
  <c r="D31" i="1"/>
  <c r="D18" i="1"/>
  <c r="B114" i="1"/>
  <c r="E114" i="1" s="1"/>
  <c r="C52" i="1"/>
  <c r="J52" i="1" s="1"/>
  <c r="D109" i="1"/>
  <c r="N109" i="1" s="1"/>
  <c r="B65" i="1"/>
  <c r="B107" i="1"/>
  <c r="E107" i="1" s="1"/>
  <c r="F107" i="1" s="1"/>
  <c r="C98" i="1"/>
  <c r="B106" i="1"/>
  <c r="D93" i="1"/>
  <c r="N93" i="1" s="1"/>
  <c r="D103" i="1"/>
  <c r="N103" i="1" s="1"/>
  <c r="C96" i="1"/>
  <c r="C93" i="1"/>
  <c r="D74" i="1"/>
  <c r="N74" i="1" s="1"/>
  <c r="D62" i="1"/>
  <c r="N62" i="1" s="1"/>
  <c r="J90" i="1"/>
  <c r="D16" i="1"/>
  <c r="C68" i="1"/>
  <c r="D73" i="1"/>
  <c r="D61" i="1"/>
  <c r="D49" i="1"/>
  <c r="N49" i="1" s="1"/>
  <c r="B120" i="1"/>
  <c r="D115" i="1"/>
  <c r="C109" i="1"/>
  <c r="C103" i="1"/>
  <c r="D100" i="1"/>
  <c r="N100" i="1" s="1"/>
  <c r="B96" i="1"/>
  <c r="J96" i="1" s="1"/>
  <c r="B93" i="1"/>
  <c r="E93" i="1" s="1"/>
  <c r="D41" i="1"/>
  <c r="O41" i="1" s="1"/>
  <c r="D29" i="1"/>
  <c r="D15" i="1"/>
  <c r="B80" i="1"/>
  <c r="E80" i="1" s="1"/>
  <c r="B75" i="1"/>
  <c r="C71" i="1"/>
  <c r="B68" i="1"/>
  <c r="C64" i="1"/>
  <c r="B60" i="1"/>
  <c r="C55" i="1"/>
  <c r="C51" i="1"/>
  <c r="D48" i="1"/>
  <c r="O48" i="1" s="1"/>
  <c r="D72" i="1"/>
  <c r="D60" i="1"/>
  <c r="N60" i="1" s="1"/>
  <c r="D90" i="1"/>
  <c r="D125" i="1"/>
  <c r="N125" i="1" s="1"/>
  <c r="D124" i="1"/>
  <c r="D119" i="1"/>
  <c r="N119" i="1" s="1"/>
  <c r="D116" i="1"/>
  <c r="N116" i="1" s="1"/>
  <c r="C115" i="1"/>
  <c r="B109" i="1"/>
  <c r="E109" i="1" s="1"/>
  <c r="G109" i="1" s="1"/>
  <c r="B103" i="1"/>
  <c r="E103" i="1" s="1"/>
  <c r="C100" i="1"/>
  <c r="D92" i="1"/>
  <c r="N92" i="1" s="1"/>
  <c r="C41" i="1"/>
  <c r="D28" i="1"/>
  <c r="D14" i="1"/>
  <c r="C79" i="1"/>
  <c r="B71" i="1"/>
  <c r="B64" i="1"/>
  <c r="C59" i="1"/>
  <c r="B55" i="1"/>
  <c r="E55" i="1" s="1"/>
  <c r="G55" i="1" s="1"/>
  <c r="B51" i="1"/>
  <c r="E51" i="1" s="1"/>
  <c r="G51" i="1" s="1"/>
  <c r="D83" i="1"/>
  <c r="N83" i="1" s="1"/>
  <c r="D71" i="1"/>
  <c r="N71" i="1" s="1"/>
  <c r="D59" i="1"/>
  <c r="N59" i="1" s="1"/>
  <c r="I90" i="1"/>
  <c r="C125" i="1"/>
  <c r="J125" i="1" s="1"/>
  <c r="C124" i="1"/>
  <c r="D122" i="1"/>
  <c r="C119" i="1"/>
  <c r="C116" i="1"/>
  <c r="B115" i="1"/>
  <c r="E115" i="1" s="1"/>
  <c r="F115" i="1" s="1"/>
  <c r="B100" i="1"/>
  <c r="E100" i="1" s="1"/>
  <c r="F100" i="1" s="1"/>
  <c r="D95" i="1"/>
  <c r="N95" i="1" s="1"/>
  <c r="C92" i="1"/>
  <c r="D40" i="1"/>
  <c r="D27" i="1"/>
  <c r="D13" i="1"/>
  <c r="C83" i="1"/>
  <c r="J83" i="1" s="1"/>
  <c r="B79" i="1"/>
  <c r="C74" i="1"/>
  <c r="C63" i="1"/>
  <c r="B59" i="1"/>
  <c r="E59" i="1" s="1"/>
  <c r="C54" i="1"/>
  <c r="D82" i="1"/>
  <c r="N82" i="1" s="1"/>
  <c r="D70" i="1"/>
  <c r="D58" i="1"/>
  <c r="N58" i="1" s="1"/>
  <c r="B124" i="1"/>
  <c r="E124" i="1" s="1"/>
  <c r="C122" i="1"/>
  <c r="B119" i="1"/>
  <c r="E119" i="1" s="1"/>
  <c r="I119" i="1" s="1"/>
  <c r="B116" i="1"/>
  <c r="E116" i="1" s="1"/>
  <c r="D111" i="1"/>
  <c r="D99" i="1"/>
  <c r="N99" i="1" s="1"/>
  <c r="D97" i="1"/>
  <c r="C95" i="1"/>
  <c r="B92" i="1"/>
  <c r="E92" i="1" s="1"/>
  <c r="F92" i="1" s="1"/>
  <c r="D12" i="1"/>
  <c r="B63" i="1"/>
  <c r="E63" i="1" s="1"/>
  <c r="D57" i="1"/>
  <c r="N57" i="1" s="1"/>
  <c r="B122" i="1"/>
  <c r="E122" i="1" s="1"/>
  <c r="D113" i="1"/>
  <c r="C111" i="1"/>
  <c r="D102" i="1"/>
  <c r="N102" i="1" s="1"/>
  <c r="C99" i="1"/>
  <c r="C97" i="1"/>
  <c r="B95" i="1"/>
  <c r="E95" i="1" s="1"/>
  <c r="D91" i="1"/>
  <c r="N91" i="1" s="1"/>
  <c r="C75" i="1"/>
  <c r="D39" i="1"/>
  <c r="C67" i="1"/>
  <c r="C58" i="1"/>
  <c r="D69" i="1"/>
  <c r="N69" i="1" s="1"/>
  <c r="D104" i="1"/>
  <c r="D38" i="1"/>
  <c r="D24" i="1"/>
  <c r="D11" i="1"/>
  <c r="C78" i="1"/>
  <c r="C70" i="1"/>
  <c r="B67" i="1"/>
  <c r="E67" i="1" s="1"/>
  <c r="G67" i="1" s="1"/>
  <c r="B58" i="1"/>
  <c r="C50" i="1"/>
  <c r="D80" i="1"/>
  <c r="N80" i="1" s="1"/>
  <c r="D68" i="1"/>
  <c r="N68" i="1" s="1"/>
  <c r="D56" i="1"/>
  <c r="N56" i="1" s="1"/>
  <c r="D118" i="1"/>
  <c r="N118" i="1" s="1"/>
  <c r="C113" i="1"/>
  <c r="B111" i="1"/>
  <c r="E111" i="1" s="1"/>
  <c r="D108" i="1"/>
  <c r="N108" i="1" s="1"/>
  <c r="C104" i="1"/>
  <c r="C102" i="1"/>
  <c r="B99" i="1"/>
  <c r="E99" i="1" s="1"/>
  <c r="G99" i="1" s="1"/>
  <c r="B97" i="1"/>
  <c r="E97" i="1" s="1"/>
  <c r="C91" i="1"/>
  <c r="D30" i="1"/>
  <c r="C80" i="1"/>
  <c r="C60" i="1"/>
  <c r="J60" i="1" s="1"/>
  <c r="D25" i="1"/>
  <c r="B74" i="1"/>
  <c r="E74" i="1" s="1"/>
  <c r="B54" i="1"/>
  <c r="D23" i="1"/>
  <c r="C82" i="1"/>
  <c r="B70" i="1"/>
  <c r="C62" i="1"/>
  <c r="C53" i="1"/>
  <c r="D79" i="1"/>
  <c r="D67" i="1"/>
  <c r="N67" i="1" s="1"/>
  <c r="D123" i="1"/>
  <c r="D121" i="1"/>
  <c r="N121" i="1" s="1"/>
  <c r="C118" i="1"/>
  <c r="B113" i="1"/>
  <c r="E113" i="1" s="1"/>
  <c r="C108" i="1"/>
  <c r="B104" i="1"/>
  <c r="E104" i="1" s="1"/>
  <c r="I104" i="1" s="1"/>
  <c r="B102" i="1"/>
  <c r="E102" i="1" s="1"/>
  <c r="D94" i="1"/>
  <c r="N94" i="1" s="1"/>
  <c r="B91" i="1"/>
  <c r="E91" i="1" s="1"/>
  <c r="F91" i="1" s="1"/>
  <c r="B117" i="1"/>
  <c r="E117" i="1" s="1"/>
  <c r="G117" i="1" s="1"/>
  <c r="D81" i="1"/>
  <c r="D37" i="1"/>
  <c r="D10" i="1"/>
  <c r="B78" i="1"/>
  <c r="O78" i="1" s="1"/>
  <c r="C73" i="1"/>
  <c r="B50" i="1"/>
  <c r="E50" i="1" s="1"/>
  <c r="D55" i="1"/>
  <c r="N55" i="1" s="1"/>
  <c r="D36" i="1"/>
  <c r="D22" i="1"/>
  <c r="D9" i="1"/>
  <c r="B82" i="1"/>
  <c r="E82" i="1" s="1"/>
  <c r="C77" i="1"/>
  <c r="B73" i="1"/>
  <c r="E73" i="1" s="1"/>
  <c r="F73" i="1" s="1"/>
  <c r="C66" i="1"/>
  <c r="B62" i="1"/>
  <c r="E62" i="1" s="1"/>
  <c r="F62" i="1" s="1"/>
  <c r="C57" i="1"/>
  <c r="B53" i="1"/>
  <c r="E53" i="1" s="1"/>
  <c r="G53" i="1" s="1"/>
  <c r="D78" i="1"/>
  <c r="N78" i="1" s="1"/>
  <c r="D66" i="1"/>
  <c r="N66" i="1" s="1"/>
  <c r="C123" i="1"/>
  <c r="C121" i="1"/>
  <c r="B118" i="1"/>
  <c r="E118" i="1" s="1"/>
  <c r="F118" i="1" s="1"/>
  <c r="D110" i="1"/>
  <c r="B108" i="1"/>
  <c r="E108" i="1" s="1"/>
  <c r="C94" i="1"/>
  <c r="D8" i="1"/>
  <c r="D34" i="1"/>
  <c r="D21" i="1"/>
  <c r="N21" i="1" s="1"/>
  <c r="D7" i="1"/>
  <c r="B77" i="1"/>
  <c r="E77" i="1" s="1"/>
  <c r="G77" i="1" s="1"/>
  <c r="C69" i="1"/>
  <c r="B66" i="1"/>
  <c r="E66" i="1" s="1"/>
  <c r="B57" i="1"/>
  <c r="E57" i="1" s="1"/>
  <c r="G57" i="1" s="1"/>
  <c r="D77" i="1"/>
  <c r="N77" i="1" s="1"/>
  <c r="D65" i="1"/>
  <c r="N65" i="1" s="1"/>
  <c r="D53" i="1"/>
  <c r="N53" i="1" s="1"/>
  <c r="B123" i="1"/>
  <c r="E123" i="1" s="1"/>
  <c r="F123" i="1" s="1"/>
  <c r="B121" i="1"/>
  <c r="E121" i="1" s="1"/>
  <c r="F121" i="1" s="1"/>
  <c r="C110" i="1"/>
  <c r="E106" i="1"/>
  <c r="F106" i="1" s="1"/>
  <c r="D105" i="1"/>
  <c r="D101" i="1"/>
  <c r="N101" i="1" s="1"/>
  <c r="D98" i="1"/>
  <c r="N98" i="1" s="1"/>
  <c r="B94" i="1"/>
  <c r="E94" i="1" s="1"/>
  <c r="C24" i="1"/>
  <c r="D33" i="1"/>
  <c r="D20" i="1"/>
  <c r="C48" i="1"/>
  <c r="J48" i="1" s="1"/>
  <c r="C81" i="1"/>
  <c r="C76" i="1"/>
  <c r="B69" i="1"/>
  <c r="E69" i="1" s="1"/>
  <c r="G69" i="1" s="1"/>
  <c r="C61" i="1"/>
  <c r="C49" i="1"/>
  <c r="D76" i="1"/>
  <c r="N76" i="1" s="1"/>
  <c r="D64" i="1"/>
  <c r="N64" i="1" s="1"/>
  <c r="D52" i="1"/>
  <c r="E120" i="1"/>
  <c r="F120" i="1" s="1"/>
  <c r="D117" i="1"/>
  <c r="D114" i="1"/>
  <c r="D112" i="1"/>
  <c r="N112" i="1" s="1"/>
  <c r="B110" i="1"/>
  <c r="E110" i="1" s="1"/>
  <c r="F110" i="1" s="1"/>
  <c r="D107" i="1"/>
  <c r="N107" i="1" s="1"/>
  <c r="D106" i="1"/>
  <c r="C105" i="1"/>
  <c r="C101" i="1"/>
  <c r="D32" i="1"/>
  <c r="D19" i="1"/>
  <c r="B81" i="1"/>
  <c r="E81" i="1" s="1"/>
  <c r="G81" i="1" s="1"/>
  <c r="B76" i="1"/>
  <c r="C72" i="1"/>
  <c r="J72" i="1" s="1"/>
  <c r="C65" i="1"/>
  <c r="J65" i="1" s="1"/>
  <c r="B61" i="1"/>
  <c r="E61" i="1" s="1"/>
  <c r="F61" i="1" s="1"/>
  <c r="C56" i="1"/>
  <c r="J56" i="1" s="1"/>
  <c r="B49" i="1"/>
  <c r="E49" i="1" s="1"/>
  <c r="G49" i="1" s="1"/>
  <c r="D75" i="1"/>
  <c r="N75" i="1" s="1"/>
  <c r="D63" i="1"/>
  <c r="N63" i="1" s="1"/>
  <c r="D51" i="1"/>
  <c r="N51" i="1" s="1"/>
  <c r="D120" i="1"/>
  <c r="N120" i="1" s="1"/>
  <c r="C117" i="1"/>
  <c r="C114" i="1"/>
  <c r="C112" i="1"/>
  <c r="C107" i="1"/>
  <c r="J107" i="1" s="1"/>
  <c r="C106" i="1"/>
  <c r="B105" i="1"/>
  <c r="E105" i="1" s="1"/>
  <c r="G105" i="1" s="1"/>
  <c r="B101" i="1"/>
  <c r="E101" i="1" s="1"/>
  <c r="B98" i="1"/>
  <c r="E98" i="1" s="1"/>
  <c r="D96" i="1"/>
  <c r="N96" i="1" s="1"/>
  <c r="F48" i="1"/>
  <c r="H48" i="1" s="1"/>
  <c r="E52" i="1"/>
  <c r="E64" i="1"/>
  <c r="F64" i="1" s="1"/>
  <c r="E83" i="1"/>
  <c r="E71" i="1"/>
  <c r="I71" i="1" s="1"/>
  <c r="E72" i="1"/>
  <c r="F72" i="1" s="1"/>
  <c r="E56" i="1"/>
  <c r="G56" i="1" s="1"/>
  <c r="E79" i="1"/>
  <c r="F79" i="1" s="1"/>
  <c r="E75" i="1"/>
  <c r="G75" i="1" s="1"/>
  <c r="E70" i="1"/>
  <c r="F70" i="1" s="1"/>
  <c r="E60" i="1"/>
  <c r="G60" i="1" s="1"/>
  <c r="E65" i="1"/>
  <c r="E68" i="1"/>
  <c r="C32" i="1"/>
  <c r="C12" i="1"/>
  <c r="C31" i="1"/>
  <c r="C6" i="1"/>
  <c r="C26" i="1"/>
  <c r="C40" i="1"/>
  <c r="C23" i="1"/>
  <c r="C37" i="1"/>
  <c r="C9" i="1"/>
  <c r="C10" i="1"/>
  <c r="C22" i="1"/>
  <c r="C11" i="1"/>
  <c r="C21" i="1"/>
  <c r="C33" i="1"/>
  <c r="C30" i="1"/>
  <c r="C20" i="1"/>
  <c r="C8" i="1"/>
  <c r="C39" i="1"/>
  <c r="C7" i="1"/>
  <c r="C29" i="1"/>
  <c r="C28" i="1"/>
  <c r="C18" i="1"/>
  <c r="C38" i="1"/>
  <c r="C17" i="1"/>
  <c r="C19" i="1"/>
  <c r="C27" i="1"/>
  <c r="C14" i="1"/>
  <c r="C36" i="1"/>
  <c r="C25" i="1"/>
  <c r="C13" i="1"/>
  <c r="C35" i="1"/>
  <c r="C16" i="1"/>
  <c r="C34" i="1"/>
  <c r="C15" i="1"/>
  <c r="D35" i="1"/>
  <c r="D26" i="1"/>
  <c r="D17" i="1"/>
  <c r="G92" i="1"/>
  <c r="I123" i="1"/>
  <c r="F125" i="1"/>
  <c r="G125" i="1"/>
  <c r="I125" i="1"/>
  <c r="G119" i="1"/>
  <c r="F109" i="1"/>
  <c r="I109" i="1"/>
  <c r="F99" i="1"/>
  <c r="J119" i="1"/>
  <c r="O125" i="1"/>
  <c r="J103" i="1"/>
  <c r="J120" i="1"/>
  <c r="O109" i="1"/>
  <c r="G120" i="1"/>
  <c r="O95" i="1"/>
  <c r="O116" i="1"/>
  <c r="J95" i="1"/>
  <c r="O119" i="1"/>
  <c r="O120" i="1"/>
  <c r="O58" i="1"/>
  <c r="O77" i="1"/>
  <c r="O74" i="1"/>
  <c r="O80" i="1"/>
  <c r="J58" i="1"/>
  <c r="N81" i="1"/>
  <c r="J79" i="1"/>
  <c r="J80" i="1"/>
  <c r="O82" i="1"/>
  <c r="O50" i="1"/>
  <c r="N61" i="1"/>
  <c r="O68" i="1"/>
  <c r="E58" i="1"/>
  <c r="G58" i="1" s="1"/>
  <c r="J64" i="1"/>
  <c r="B17" i="1"/>
  <c r="B16" i="1"/>
  <c r="B10" i="1"/>
  <c r="B36" i="1"/>
  <c r="B35" i="1"/>
  <c r="B34" i="1"/>
  <c r="B28" i="1"/>
  <c r="B18" i="1"/>
  <c r="B7" i="1"/>
  <c r="B24" i="1"/>
  <c r="B27" i="1"/>
  <c r="B9" i="1"/>
  <c r="B23" i="1"/>
  <c r="O23" i="1" s="1"/>
  <c r="B26" i="1"/>
  <c r="B8" i="1"/>
  <c r="B25" i="1"/>
  <c r="B40" i="1"/>
  <c r="B22" i="1"/>
  <c r="B39" i="1"/>
  <c r="B21" i="1"/>
  <c r="E29" i="1"/>
  <c r="G29" i="1" s="1"/>
  <c r="B38" i="1"/>
  <c r="B20" i="1"/>
  <c r="B37" i="1"/>
  <c r="B19" i="1"/>
  <c r="B33" i="1"/>
  <c r="B15" i="1"/>
  <c r="B32" i="1"/>
  <c r="B14" i="1"/>
  <c r="B31" i="1"/>
  <c r="B13" i="1"/>
  <c r="B30" i="1"/>
  <c r="B12" i="1"/>
  <c r="B29" i="1"/>
  <c r="B11" i="1"/>
  <c r="E18" i="1"/>
  <c r="F18" i="1" s="1"/>
  <c r="E11" i="1"/>
  <c r="F11" i="1" s="1"/>
  <c r="E36" i="1"/>
  <c r="F36" i="1" s="1"/>
  <c r="E35" i="1"/>
  <c r="F35" i="1" s="1"/>
  <c r="E17" i="1"/>
  <c r="F17" i="1" s="1"/>
  <c r="E34" i="1"/>
  <c r="F34" i="1" s="1"/>
  <c r="E16" i="1"/>
  <c r="F16" i="1" s="1"/>
  <c r="E33" i="1"/>
  <c r="F33" i="1" s="1"/>
  <c r="E15" i="1"/>
  <c r="F15" i="1" s="1"/>
  <c r="E32" i="1"/>
  <c r="F32" i="1" s="1"/>
  <c r="E14" i="1"/>
  <c r="F14" i="1" s="1"/>
  <c r="E31" i="1"/>
  <c r="E13" i="1"/>
  <c r="F13" i="1" s="1"/>
  <c r="E30" i="1"/>
  <c r="F30" i="1" s="1"/>
  <c r="E12" i="1"/>
  <c r="F12" i="1" s="1"/>
  <c r="E28" i="1"/>
  <c r="F28" i="1" s="1"/>
  <c r="E27" i="1"/>
  <c r="F27" i="1" s="1"/>
  <c r="E9" i="1"/>
  <c r="F9" i="1" s="1"/>
  <c r="E26" i="1"/>
  <c r="F26" i="1" s="1"/>
  <c r="E8" i="1"/>
  <c r="F8" i="1" s="1"/>
  <c r="E25" i="1"/>
  <c r="F25" i="1" s="1"/>
  <c r="E7" i="1"/>
  <c r="F7" i="1" s="1"/>
  <c r="E10" i="1"/>
  <c r="F10" i="1" s="1"/>
  <c r="G6" i="1"/>
  <c r="E24" i="1"/>
  <c r="F24" i="1" s="1"/>
  <c r="E41" i="1"/>
  <c r="F41" i="1" s="1"/>
  <c r="E23" i="1"/>
  <c r="F23" i="1" s="1"/>
  <c r="E40" i="1"/>
  <c r="F40" i="1" s="1"/>
  <c r="E22" i="1"/>
  <c r="F22" i="1" s="1"/>
  <c r="E39" i="1"/>
  <c r="F39" i="1" s="1"/>
  <c r="E21" i="1"/>
  <c r="F21" i="1" s="1"/>
  <c r="E38" i="1"/>
  <c r="E20" i="1"/>
  <c r="F20" i="1" s="1"/>
  <c r="E37" i="1"/>
  <c r="F37" i="1" s="1"/>
  <c r="E19" i="1"/>
  <c r="F19" i="1" s="1"/>
  <c r="O6" i="1"/>
  <c r="F119" i="1" l="1"/>
  <c r="G115" i="1"/>
  <c r="G107" i="1"/>
  <c r="F117" i="1"/>
  <c r="O49" i="1"/>
  <c r="O93" i="1"/>
  <c r="J114" i="1"/>
  <c r="N48" i="1"/>
  <c r="J117" i="1"/>
  <c r="F93" i="1"/>
  <c r="I93" i="1"/>
  <c r="G93" i="1"/>
  <c r="O55" i="1"/>
  <c r="O92" i="1"/>
  <c r="O75" i="1"/>
  <c r="O19" i="1"/>
  <c r="I80" i="1"/>
  <c r="J93" i="1"/>
  <c r="O11" i="1"/>
  <c r="F112" i="1"/>
  <c r="G112" i="1"/>
  <c r="J76" i="1"/>
  <c r="J92" i="1"/>
  <c r="J55" i="1"/>
  <c r="O107" i="1"/>
  <c r="J67" i="1"/>
  <c r="O66" i="1"/>
  <c r="J94" i="1"/>
  <c r="O79" i="1"/>
  <c r="J101" i="1"/>
  <c r="I82" i="1"/>
  <c r="O65" i="1"/>
  <c r="O101" i="1"/>
  <c r="O108" i="1"/>
  <c r="O54" i="1"/>
  <c r="O98" i="1"/>
  <c r="F75" i="1"/>
  <c r="H75" i="1" s="1"/>
  <c r="G123" i="1"/>
  <c r="G90" i="1"/>
  <c r="O67" i="1"/>
  <c r="E78" i="1"/>
  <c r="G78" i="1" s="1"/>
  <c r="I52" i="1"/>
  <c r="I62" i="1"/>
  <c r="O57" i="1"/>
  <c r="E96" i="1"/>
  <c r="I96" i="1" s="1"/>
  <c r="O71" i="1"/>
  <c r="J123" i="1"/>
  <c r="I99" i="1"/>
  <c r="O96" i="1"/>
  <c r="F90" i="1"/>
  <c r="H110" i="1" s="1"/>
  <c r="J61" i="1"/>
  <c r="O121" i="1"/>
  <c r="F124" i="1"/>
  <c r="G124" i="1"/>
  <c r="O64" i="1"/>
  <c r="O53" i="1"/>
  <c r="G48" i="1"/>
  <c r="P48" i="1" s="1"/>
  <c r="Q48" i="1" s="1"/>
  <c r="R48" i="1" s="1"/>
  <c r="J62" i="1"/>
  <c r="O63" i="1"/>
  <c r="O99" i="1"/>
  <c r="O91" i="1"/>
  <c r="E54" i="1"/>
  <c r="G54" i="1" s="1"/>
  <c r="J49" i="1"/>
  <c r="J69" i="1"/>
  <c r="J104" i="1"/>
  <c r="J70" i="1"/>
  <c r="J99" i="1"/>
  <c r="G91" i="1"/>
  <c r="I110" i="1"/>
  <c r="J63" i="1"/>
  <c r="O51" i="1"/>
  <c r="J110" i="1"/>
  <c r="O76" i="1"/>
  <c r="J81" i="1"/>
  <c r="J82" i="1"/>
  <c r="J91" i="1"/>
  <c r="I107" i="1"/>
  <c r="J116" i="1"/>
  <c r="O62" i="1"/>
  <c r="O73" i="1"/>
  <c r="I48" i="1"/>
  <c r="O103" i="1"/>
  <c r="J122" i="1"/>
  <c r="J68" i="1"/>
  <c r="I91" i="1"/>
  <c r="I9" i="1"/>
  <c r="I14" i="1"/>
  <c r="F108" i="1"/>
  <c r="G108" i="1"/>
  <c r="I97" i="1"/>
  <c r="G97" i="1"/>
  <c r="F97" i="1"/>
  <c r="G103" i="1"/>
  <c r="F103" i="1"/>
  <c r="F101" i="1"/>
  <c r="G101" i="1"/>
  <c r="F102" i="1"/>
  <c r="G102" i="1"/>
  <c r="F95" i="1"/>
  <c r="G95" i="1"/>
  <c r="F111" i="1"/>
  <c r="G111" i="1"/>
  <c r="G59" i="1"/>
  <c r="F59" i="1"/>
  <c r="H59" i="1" s="1"/>
  <c r="I59" i="1"/>
  <c r="F113" i="1"/>
  <c r="G113" i="1"/>
  <c r="F94" i="1"/>
  <c r="G94" i="1"/>
  <c r="I122" i="1"/>
  <c r="G122" i="1"/>
  <c r="F122" i="1"/>
  <c r="N111" i="1"/>
  <c r="O111" i="1"/>
  <c r="F104" i="1"/>
  <c r="I100" i="1"/>
  <c r="J100" i="1"/>
  <c r="N72" i="1"/>
  <c r="O72" i="1"/>
  <c r="I117" i="1"/>
  <c r="N114" i="1"/>
  <c r="O114" i="1"/>
  <c r="J53" i="1"/>
  <c r="J74" i="1"/>
  <c r="I121" i="1"/>
  <c r="N79" i="1"/>
  <c r="I63" i="1"/>
  <c r="I94" i="1"/>
  <c r="F105" i="1"/>
  <c r="G104" i="1"/>
  <c r="J51" i="1"/>
  <c r="I120" i="1"/>
  <c r="I111" i="1"/>
  <c r="O94" i="1"/>
  <c r="O117" i="1"/>
  <c r="N117" i="1"/>
  <c r="G106" i="1"/>
  <c r="J50" i="1"/>
  <c r="I114" i="1"/>
  <c r="O100" i="1"/>
  <c r="O112" i="1"/>
  <c r="J73" i="1"/>
  <c r="I108" i="1"/>
  <c r="J108" i="1"/>
  <c r="I102" i="1"/>
  <c r="J102" i="1"/>
  <c r="J75" i="1"/>
  <c r="I115" i="1"/>
  <c r="J115" i="1"/>
  <c r="I103" i="1"/>
  <c r="N73" i="1"/>
  <c r="O102" i="1"/>
  <c r="O52" i="1"/>
  <c r="N52" i="1"/>
  <c r="J57" i="1"/>
  <c r="N122" i="1"/>
  <c r="O122" i="1"/>
  <c r="J109" i="1"/>
  <c r="J59" i="1"/>
  <c r="N113" i="1"/>
  <c r="O113" i="1"/>
  <c r="I101" i="1"/>
  <c r="G114" i="1"/>
  <c r="I124" i="1"/>
  <c r="J124" i="1"/>
  <c r="N115" i="1"/>
  <c r="O115" i="1"/>
  <c r="H112" i="1"/>
  <c r="E76" i="1"/>
  <c r="G76" i="1" s="1"/>
  <c r="G121" i="1"/>
  <c r="O83" i="1"/>
  <c r="G118" i="1"/>
  <c r="G110" i="1"/>
  <c r="G100" i="1"/>
  <c r="J66" i="1"/>
  <c r="I118" i="1"/>
  <c r="J118" i="1"/>
  <c r="J78" i="1"/>
  <c r="J97" i="1"/>
  <c r="I95" i="1"/>
  <c r="J71" i="1"/>
  <c r="O104" i="1"/>
  <c r="N104" i="1"/>
  <c r="O60" i="1"/>
  <c r="J111" i="1"/>
  <c r="I106" i="1"/>
  <c r="J106" i="1"/>
  <c r="I105" i="1"/>
  <c r="J105" i="1"/>
  <c r="O81" i="1"/>
  <c r="O97" i="1"/>
  <c r="N97" i="1"/>
  <c r="O70" i="1"/>
  <c r="N70" i="1"/>
  <c r="I92" i="1"/>
  <c r="N124" i="1"/>
  <c r="O124" i="1"/>
  <c r="O56" i="1"/>
  <c r="N106" i="1"/>
  <c r="O106" i="1"/>
  <c r="N105" i="1"/>
  <c r="O105" i="1"/>
  <c r="O110" i="1"/>
  <c r="N110" i="1"/>
  <c r="J77" i="1"/>
  <c r="N123" i="1"/>
  <c r="O123" i="1"/>
  <c r="I113" i="1"/>
  <c r="J113" i="1"/>
  <c r="O59" i="1"/>
  <c r="J98" i="1"/>
  <c r="O69" i="1"/>
  <c r="J121" i="1"/>
  <c r="J112" i="1"/>
  <c r="I112" i="1"/>
  <c r="F114" i="1"/>
  <c r="H114" i="1" s="1"/>
  <c r="O118" i="1"/>
  <c r="J54" i="1"/>
  <c r="O90" i="1"/>
  <c r="N90" i="1"/>
  <c r="O61" i="1"/>
  <c r="I49" i="1"/>
  <c r="F49" i="1"/>
  <c r="H49" i="1" s="1"/>
  <c r="K49" i="1" s="1"/>
  <c r="I79" i="1"/>
  <c r="I75" i="1"/>
  <c r="I81" i="1"/>
  <c r="G70" i="1"/>
  <c r="I67" i="1"/>
  <c r="F57" i="1"/>
  <c r="H57" i="1" s="1"/>
  <c r="P57" i="1" s="1"/>
  <c r="Q57" i="1" s="1"/>
  <c r="R57" i="1" s="1"/>
  <c r="G79" i="1"/>
  <c r="H62" i="1"/>
  <c r="I57" i="1"/>
  <c r="H61" i="1"/>
  <c r="F67" i="1"/>
  <c r="H67" i="1" s="1"/>
  <c r="K67" i="1" s="1"/>
  <c r="L67" i="1" s="1"/>
  <c r="H64" i="1"/>
  <c r="H70" i="1"/>
  <c r="H79" i="1"/>
  <c r="H72" i="1"/>
  <c r="I61" i="1"/>
  <c r="F53" i="1"/>
  <c r="H53" i="1" s="1"/>
  <c r="P53" i="1" s="1"/>
  <c r="Q53" i="1" s="1"/>
  <c r="R53" i="1" s="1"/>
  <c r="I64" i="1"/>
  <c r="I73" i="1"/>
  <c r="I53" i="1"/>
  <c r="H73" i="1"/>
  <c r="I70" i="1"/>
  <c r="F60" i="1"/>
  <c r="H60" i="1" s="1"/>
  <c r="K60" i="1" s="1"/>
  <c r="L60" i="1" s="1"/>
  <c r="G62" i="1"/>
  <c r="F81" i="1"/>
  <c r="H81" i="1" s="1"/>
  <c r="G65" i="1"/>
  <c r="F65" i="1"/>
  <c r="H65" i="1" s="1"/>
  <c r="I65" i="1"/>
  <c r="F77" i="1"/>
  <c r="H77" i="1" s="1"/>
  <c r="P77" i="1" s="1"/>
  <c r="F50" i="1"/>
  <c r="H50" i="1" s="1"/>
  <c r="G50" i="1"/>
  <c r="I77" i="1"/>
  <c r="F69" i="1"/>
  <c r="H69" i="1" s="1"/>
  <c r="I69" i="1"/>
  <c r="G83" i="1"/>
  <c r="I83" i="1"/>
  <c r="F83" i="1"/>
  <c r="H83" i="1" s="1"/>
  <c r="F66" i="1"/>
  <c r="H66" i="1" s="1"/>
  <c r="I66" i="1"/>
  <c r="G66" i="1"/>
  <c r="F56" i="1"/>
  <c r="H56" i="1" s="1"/>
  <c r="K56" i="1" s="1"/>
  <c r="I50" i="1"/>
  <c r="G61" i="1"/>
  <c r="G72" i="1"/>
  <c r="I72" i="1"/>
  <c r="I74" i="1"/>
  <c r="G74" i="1"/>
  <c r="F74" i="1"/>
  <c r="H74" i="1" s="1"/>
  <c r="I60" i="1"/>
  <c r="G73" i="1"/>
  <c r="G64" i="1"/>
  <c r="G82" i="1"/>
  <c r="F82" i="1"/>
  <c r="H82" i="1" s="1"/>
  <c r="I51" i="1"/>
  <c r="F51" i="1"/>
  <c r="H51" i="1" s="1"/>
  <c r="F52" i="1"/>
  <c r="H52" i="1" s="1"/>
  <c r="G52" i="1"/>
  <c r="F55" i="1"/>
  <c r="H55" i="1" s="1"/>
  <c r="I55" i="1"/>
  <c r="I56" i="1"/>
  <c r="F68" i="1"/>
  <c r="H68" i="1" s="1"/>
  <c r="I68" i="1"/>
  <c r="G68" i="1"/>
  <c r="F80" i="1"/>
  <c r="H80" i="1" s="1"/>
  <c r="G80" i="1"/>
  <c r="G71" i="1"/>
  <c r="F71" i="1"/>
  <c r="H71" i="1" s="1"/>
  <c r="G63" i="1"/>
  <c r="F63" i="1"/>
  <c r="H63" i="1" s="1"/>
  <c r="I98" i="1"/>
  <c r="F98" i="1"/>
  <c r="H98" i="1" s="1"/>
  <c r="G98" i="1"/>
  <c r="I116" i="1"/>
  <c r="F116" i="1"/>
  <c r="H116" i="1" s="1"/>
  <c r="G116" i="1"/>
  <c r="F58" i="1"/>
  <c r="H58" i="1" s="1"/>
  <c r="I58" i="1"/>
  <c r="O7" i="1"/>
  <c r="G18" i="1"/>
  <c r="J6" i="1"/>
  <c r="I6" i="1"/>
  <c r="G33" i="1"/>
  <c r="I11" i="1"/>
  <c r="O40" i="1"/>
  <c r="O17" i="1"/>
  <c r="O29" i="1"/>
  <c r="G10" i="1"/>
  <c r="O13" i="1"/>
  <c r="F29" i="1"/>
  <c r="O35" i="1"/>
  <c r="O25" i="1"/>
  <c r="O8" i="1"/>
  <c r="F6" i="1"/>
  <c r="H33" i="1" s="1"/>
  <c r="O26" i="1"/>
  <c r="G36" i="1"/>
  <c r="O28" i="1"/>
  <c r="O15" i="1"/>
  <c r="O10" i="1"/>
  <c r="G22" i="1"/>
  <c r="G23" i="1"/>
  <c r="G41" i="1"/>
  <c r="O34" i="1"/>
  <c r="I8" i="1"/>
  <c r="O16" i="1"/>
  <c r="G30" i="1"/>
  <c r="G8" i="1"/>
  <c r="G15" i="1"/>
  <c r="G20" i="1"/>
  <c r="I24" i="1"/>
  <c r="J24" i="1"/>
  <c r="J7" i="1"/>
  <c r="I7" i="1"/>
  <c r="I13" i="1"/>
  <c r="J21" i="1"/>
  <c r="I21" i="1"/>
  <c r="O31" i="1"/>
  <c r="O38" i="1"/>
  <c r="G9" i="1"/>
  <c r="O30" i="1"/>
  <c r="I40" i="1"/>
  <c r="J40" i="1"/>
  <c r="G37" i="1"/>
  <c r="O37" i="1"/>
  <c r="G26" i="1"/>
  <c r="G12" i="1"/>
  <c r="I15" i="1"/>
  <c r="O12" i="1"/>
  <c r="G28" i="1"/>
  <c r="J19" i="1"/>
  <c r="I19" i="1"/>
  <c r="I27" i="1"/>
  <c r="J27" i="1"/>
  <c r="G27" i="1"/>
  <c r="G11" i="1"/>
  <c r="O24" i="1"/>
  <c r="J35" i="1"/>
  <c r="I35" i="1"/>
  <c r="J20" i="1"/>
  <c r="I20" i="1"/>
  <c r="J36" i="1"/>
  <c r="I36" i="1"/>
  <c r="J33" i="1"/>
  <c r="I33" i="1"/>
  <c r="O21" i="1"/>
  <c r="O32" i="1"/>
  <c r="G14" i="1"/>
  <c r="J28" i="1"/>
  <c r="I28" i="1"/>
  <c r="O36" i="1"/>
  <c r="I25" i="1"/>
  <c r="J25" i="1"/>
  <c r="N20" i="1"/>
  <c r="O20" i="1"/>
  <c r="J31" i="1"/>
  <c r="I31" i="1"/>
  <c r="J39" i="1"/>
  <c r="I39" i="1"/>
  <c r="O14" i="1"/>
  <c r="J37" i="1"/>
  <c r="I37" i="1"/>
  <c r="J16" i="1"/>
  <c r="I16" i="1"/>
  <c r="F31" i="1"/>
  <c r="G31" i="1"/>
  <c r="G21" i="1"/>
  <c r="G32" i="1"/>
  <c r="G13" i="1"/>
  <c r="J22" i="1"/>
  <c r="I22" i="1"/>
  <c r="O27" i="1"/>
  <c r="O22" i="1"/>
  <c r="G39" i="1"/>
  <c r="G35" i="1"/>
  <c r="I17" i="1"/>
  <c r="J17" i="1"/>
  <c r="I34" i="1"/>
  <c r="J34" i="1"/>
  <c r="O39" i="1"/>
  <c r="G40" i="1"/>
  <c r="G19" i="1"/>
  <c r="I23" i="1"/>
  <c r="J23" i="1"/>
  <c r="J29" i="1"/>
  <c r="I29" i="1"/>
  <c r="I41" i="1"/>
  <c r="J41" i="1"/>
  <c r="I26" i="1"/>
  <c r="J26" i="1"/>
  <c r="O33" i="1"/>
  <c r="I12" i="1"/>
  <c r="J32" i="1"/>
  <c r="I32" i="1"/>
  <c r="G25" i="1"/>
  <c r="G16" i="1"/>
  <c r="J18" i="1"/>
  <c r="I18" i="1"/>
  <c r="J38" i="1"/>
  <c r="I38" i="1"/>
  <c r="G24" i="1"/>
  <c r="G34" i="1"/>
  <c r="J30" i="1"/>
  <c r="I30" i="1"/>
  <c r="J10" i="1"/>
  <c r="I10" i="1"/>
  <c r="O18" i="1"/>
  <c r="O9" i="1"/>
  <c r="F38" i="1"/>
  <c r="G38" i="1"/>
  <c r="G7" i="1"/>
  <c r="G17" i="1"/>
  <c r="J8" i="1"/>
  <c r="J11" i="1"/>
  <c r="N10" i="1"/>
  <c r="J14" i="1"/>
  <c r="J12" i="1"/>
  <c r="J13" i="1"/>
  <c r="J9" i="1"/>
  <c r="J15" i="1"/>
  <c r="N18" i="1"/>
  <c r="N15" i="1"/>
  <c r="N12" i="1"/>
  <c r="N9" i="1"/>
  <c r="N38" i="1"/>
  <c r="N14" i="1"/>
  <c r="N39" i="1"/>
  <c r="N36" i="1"/>
  <c r="N33" i="1"/>
  <c r="N26" i="1"/>
  <c r="N24" i="1"/>
  <c r="N8" i="1"/>
  <c r="N30" i="1"/>
  <c r="N6" i="1"/>
  <c r="N32" i="1"/>
  <c r="N27" i="1"/>
  <c r="N13" i="1"/>
  <c r="N19" i="1"/>
  <c r="N11" i="1"/>
  <c r="N31" i="1"/>
  <c r="N23" i="1"/>
  <c r="N29" i="1"/>
  <c r="N16" i="1"/>
  <c r="N28" i="1"/>
  <c r="N35" i="1"/>
  <c r="N37" i="1"/>
  <c r="N22" i="1"/>
  <c r="N34" i="1"/>
  <c r="N41" i="1"/>
  <c r="N17" i="1"/>
  <c r="N25" i="1"/>
  <c r="N40" i="1"/>
  <c r="N7" i="1"/>
  <c r="H102" i="1" l="1"/>
  <c r="P102" i="1" s="1"/>
  <c r="Q102" i="1" s="1"/>
  <c r="R102" i="1" s="1"/>
  <c r="G96" i="1"/>
  <c r="I54" i="1"/>
  <c r="H106" i="1"/>
  <c r="K106" i="1" s="1"/>
  <c r="L106" i="1" s="1"/>
  <c r="M106" i="1" s="1"/>
  <c r="F54" i="1"/>
  <c r="H54" i="1" s="1"/>
  <c r="H97" i="1"/>
  <c r="K55" i="1"/>
  <c r="L55" i="1" s="1"/>
  <c r="H104" i="1"/>
  <c r="P104" i="1" s="1"/>
  <c r="Q104" i="1" s="1"/>
  <c r="R104" i="1" s="1"/>
  <c r="F96" i="1"/>
  <c r="H96" i="1" s="1"/>
  <c r="H108" i="1"/>
  <c r="P108" i="1" s="1"/>
  <c r="Q108" i="1" s="1"/>
  <c r="R108" i="1" s="1"/>
  <c r="H92" i="1"/>
  <c r="K92" i="1" s="1"/>
  <c r="L92" i="1" s="1"/>
  <c r="H107" i="1"/>
  <c r="H118" i="1"/>
  <c r="P118" i="1" s="1"/>
  <c r="Q118" i="1" s="1"/>
  <c r="R118" i="1" s="1"/>
  <c r="H99" i="1"/>
  <c r="P99" i="1" s="1"/>
  <c r="Q99" i="1" s="1"/>
  <c r="R99" i="1" s="1"/>
  <c r="H95" i="1"/>
  <c r="K95" i="1" s="1"/>
  <c r="L95" i="1" s="1"/>
  <c r="M95" i="1" s="1"/>
  <c r="H90" i="1"/>
  <c r="H119" i="1"/>
  <c r="H123" i="1"/>
  <c r="H115" i="1"/>
  <c r="P115" i="1" s="1"/>
  <c r="Q115" i="1" s="1"/>
  <c r="R115" i="1" s="1"/>
  <c r="H94" i="1"/>
  <c r="P94" i="1" s="1"/>
  <c r="Q94" i="1" s="1"/>
  <c r="R94" i="1" s="1"/>
  <c r="H121" i="1"/>
  <c r="P121" i="1" s="1"/>
  <c r="Q121" i="1" s="1"/>
  <c r="R121" i="1" s="1"/>
  <c r="H124" i="1"/>
  <c r="K124" i="1" s="1"/>
  <c r="L124" i="1" s="1"/>
  <c r="M124" i="1" s="1"/>
  <c r="H101" i="1"/>
  <c r="P101" i="1" s="1"/>
  <c r="Q101" i="1" s="1"/>
  <c r="R101" i="1" s="1"/>
  <c r="H93" i="1"/>
  <c r="H105" i="1"/>
  <c r="P105" i="1" s="1"/>
  <c r="Q105" i="1" s="1"/>
  <c r="R105" i="1" s="1"/>
  <c r="H113" i="1"/>
  <c r="P113" i="1" s="1"/>
  <c r="Q113" i="1" s="1"/>
  <c r="R113" i="1" s="1"/>
  <c r="H103" i="1"/>
  <c r="K103" i="1" s="1"/>
  <c r="L103" i="1" s="1"/>
  <c r="M103" i="1" s="1"/>
  <c r="H125" i="1"/>
  <c r="H120" i="1"/>
  <c r="H117" i="1"/>
  <c r="H109" i="1"/>
  <c r="P109" i="1" s="1"/>
  <c r="Q109" i="1" s="1"/>
  <c r="R109" i="1" s="1"/>
  <c r="H122" i="1"/>
  <c r="K122" i="1" s="1"/>
  <c r="L122" i="1" s="1"/>
  <c r="M122" i="1" s="1"/>
  <c r="H111" i="1"/>
  <c r="P111" i="1" s="1"/>
  <c r="Q111" i="1" s="1"/>
  <c r="R111" i="1" s="1"/>
  <c r="H100" i="1"/>
  <c r="K100" i="1" s="1"/>
  <c r="L100" i="1" s="1"/>
  <c r="F76" i="1"/>
  <c r="H76" i="1" s="1"/>
  <c r="K76" i="1" s="1"/>
  <c r="L76" i="1" s="1"/>
  <c r="I76" i="1"/>
  <c r="K110" i="1"/>
  <c r="L110" i="1" s="1"/>
  <c r="M110" i="1" s="1"/>
  <c r="P110" i="1"/>
  <c r="Q110" i="1" s="1"/>
  <c r="R110" i="1" s="1"/>
  <c r="I78" i="1"/>
  <c r="K75" i="1"/>
  <c r="L75" i="1" s="1"/>
  <c r="M75" i="1" s="1"/>
  <c r="K48" i="1"/>
  <c r="L48" i="1" s="1"/>
  <c r="M48" i="1" s="1"/>
  <c r="H91" i="1"/>
  <c r="K91" i="1" s="1"/>
  <c r="L91" i="1" s="1"/>
  <c r="M91" i="1" s="1"/>
  <c r="K59" i="1"/>
  <c r="L59" i="1" s="1"/>
  <c r="M59" i="1" s="1"/>
  <c r="F78" i="1"/>
  <c r="H78" i="1" s="1"/>
  <c r="P78" i="1" s="1"/>
  <c r="Q78" i="1" s="1"/>
  <c r="R78" i="1" s="1"/>
  <c r="K97" i="1"/>
  <c r="L97" i="1" s="1"/>
  <c r="M97" i="1" s="1"/>
  <c r="K112" i="1"/>
  <c r="L112" i="1" s="1"/>
  <c r="M112" i="1" s="1"/>
  <c r="K108" i="1"/>
  <c r="L108" i="1" s="1"/>
  <c r="M108" i="1" s="1"/>
  <c r="P95" i="1"/>
  <c r="Q95" i="1" s="1"/>
  <c r="R95" i="1" s="1"/>
  <c r="M92" i="1"/>
  <c r="H12" i="1"/>
  <c r="P12" i="1" s="1"/>
  <c r="Q12" i="1" s="1"/>
  <c r="R12" i="1" s="1"/>
  <c r="H17" i="1"/>
  <c r="P17" i="1" s="1"/>
  <c r="Q17" i="1" s="1"/>
  <c r="R17" i="1" s="1"/>
  <c r="P97" i="1"/>
  <c r="Q97" i="1" s="1"/>
  <c r="R97" i="1" s="1"/>
  <c r="K51" i="1"/>
  <c r="L51" i="1" s="1"/>
  <c r="M51" i="1" s="1"/>
  <c r="H35" i="1"/>
  <c r="K35" i="1" s="1"/>
  <c r="K111" i="1"/>
  <c r="L111" i="1" s="1"/>
  <c r="M111" i="1" s="1"/>
  <c r="K104" i="1"/>
  <c r="L104" i="1" s="1"/>
  <c r="M104" i="1" s="1"/>
  <c r="H8" i="1"/>
  <c r="K8" i="1" s="1"/>
  <c r="L8" i="1" s="1"/>
  <c r="M8" i="1" s="1"/>
  <c r="H6" i="1"/>
  <c r="K6" i="1" s="1"/>
  <c r="P106" i="1"/>
  <c r="Q106" i="1" s="1"/>
  <c r="R106" i="1" s="1"/>
  <c r="P112" i="1"/>
  <c r="Q112" i="1" s="1"/>
  <c r="R112" i="1" s="1"/>
  <c r="H32" i="1"/>
  <c r="R32" i="1" s="1"/>
  <c r="P114" i="1"/>
  <c r="Q114" i="1" s="1"/>
  <c r="R114" i="1" s="1"/>
  <c r="K114" i="1"/>
  <c r="L114" i="1" s="1"/>
  <c r="M114" i="1" s="1"/>
  <c r="P70" i="1"/>
  <c r="Q70" i="1" s="1"/>
  <c r="R70" i="1" s="1"/>
  <c r="M67" i="1"/>
  <c r="P83" i="1"/>
  <c r="Q83" i="1" s="1"/>
  <c r="R83" i="1" s="1"/>
  <c r="P61" i="1"/>
  <c r="Q61" i="1" s="1"/>
  <c r="R61" i="1" s="1"/>
  <c r="P62" i="1"/>
  <c r="Q62" i="1" s="1"/>
  <c r="R62" i="1" s="1"/>
  <c r="P79" i="1"/>
  <c r="Q79" i="1" s="1"/>
  <c r="R79" i="1" s="1"/>
  <c r="P75" i="1"/>
  <c r="Q75" i="1" s="1"/>
  <c r="R75" i="1" s="1"/>
  <c r="P60" i="1"/>
  <c r="Q60" i="1" s="1"/>
  <c r="R60" i="1" s="1"/>
  <c r="P59" i="1"/>
  <c r="Q59" i="1" s="1"/>
  <c r="R59" i="1" s="1"/>
  <c r="K70" i="1"/>
  <c r="L70" i="1" s="1"/>
  <c r="M70" i="1" s="1"/>
  <c r="K57" i="1"/>
  <c r="L57" i="1" s="1"/>
  <c r="M57" i="1" s="1"/>
  <c r="K53" i="1"/>
  <c r="L53" i="1" s="1"/>
  <c r="M53" i="1" s="1"/>
  <c r="P80" i="1"/>
  <c r="Q80" i="1" s="1"/>
  <c r="R80" i="1" s="1"/>
  <c r="P67" i="1"/>
  <c r="Q67" i="1" s="1"/>
  <c r="R67" i="1" s="1"/>
  <c r="K64" i="1"/>
  <c r="L64" i="1" s="1"/>
  <c r="M64" i="1" s="1"/>
  <c r="K79" i="1"/>
  <c r="L79" i="1" s="1"/>
  <c r="M79" i="1" s="1"/>
  <c r="K66" i="1"/>
  <c r="L66" i="1" s="1"/>
  <c r="M66" i="1" s="1"/>
  <c r="P55" i="1"/>
  <c r="Q55" i="1" s="1"/>
  <c r="R55" i="1" s="1"/>
  <c r="P73" i="1"/>
  <c r="Q73" i="1" s="1"/>
  <c r="R73" i="1" s="1"/>
  <c r="P49" i="1"/>
  <c r="Q49" i="1" s="1"/>
  <c r="R49" i="1" s="1"/>
  <c r="L49" i="1"/>
  <c r="M49" i="1" s="1"/>
  <c r="P51" i="1"/>
  <c r="Q51" i="1" s="1"/>
  <c r="R51" i="1" s="1"/>
  <c r="P68" i="1"/>
  <c r="Q68" i="1" s="1"/>
  <c r="R68" i="1" s="1"/>
  <c r="M60" i="1"/>
  <c r="P66" i="1"/>
  <c r="Q66" i="1" s="1"/>
  <c r="R66" i="1" s="1"/>
  <c r="P63" i="1"/>
  <c r="Q63" i="1" s="1"/>
  <c r="R63" i="1" s="1"/>
  <c r="K82" i="1"/>
  <c r="L82" i="1" s="1"/>
  <c r="M82" i="1" s="1"/>
  <c r="K73" i="1"/>
  <c r="L73" i="1" s="1"/>
  <c r="M73" i="1" s="1"/>
  <c r="P56" i="1"/>
  <c r="Q56" i="1" s="1"/>
  <c r="R56" i="1" s="1"/>
  <c r="K62" i="1"/>
  <c r="L62" i="1" s="1"/>
  <c r="M62" i="1" s="1"/>
  <c r="P64" i="1"/>
  <c r="Q64" i="1" s="1"/>
  <c r="R64" i="1" s="1"/>
  <c r="L56" i="1"/>
  <c r="M56" i="1" s="1"/>
  <c r="P82" i="1"/>
  <c r="Q82" i="1" s="1"/>
  <c r="R82" i="1" s="1"/>
  <c r="K61" i="1"/>
  <c r="L61" i="1" s="1"/>
  <c r="M61" i="1" s="1"/>
  <c r="K63" i="1"/>
  <c r="L63" i="1" s="1"/>
  <c r="M63" i="1" s="1"/>
  <c r="P81" i="1"/>
  <c r="Q81" i="1" s="1"/>
  <c r="R81" i="1" s="1"/>
  <c r="K81" i="1"/>
  <c r="L81" i="1" s="1"/>
  <c r="M81" i="1" s="1"/>
  <c r="K50" i="1"/>
  <c r="L50" i="1" s="1"/>
  <c r="M50" i="1" s="1"/>
  <c r="P50" i="1"/>
  <c r="Q50" i="1" s="1"/>
  <c r="R50" i="1" s="1"/>
  <c r="K65" i="1"/>
  <c r="L65" i="1" s="1"/>
  <c r="M65" i="1" s="1"/>
  <c r="P65" i="1"/>
  <c r="Q65" i="1" s="1"/>
  <c r="R65" i="1" s="1"/>
  <c r="K54" i="1"/>
  <c r="L54" i="1" s="1"/>
  <c r="M54" i="1" s="1"/>
  <c r="P54" i="1"/>
  <c r="Q54" i="1" s="1"/>
  <c r="R54" i="1" s="1"/>
  <c r="K74" i="1"/>
  <c r="L74" i="1" s="1"/>
  <c r="M74" i="1" s="1"/>
  <c r="K83" i="1"/>
  <c r="L83" i="1" s="1"/>
  <c r="M83" i="1" s="1"/>
  <c r="M55" i="1"/>
  <c r="K72" i="1"/>
  <c r="L72" i="1" s="1"/>
  <c r="M72" i="1" s="1"/>
  <c r="P72" i="1"/>
  <c r="Q72" i="1" s="1"/>
  <c r="R72" i="1" s="1"/>
  <c r="P69" i="1"/>
  <c r="Q69" i="1" s="1"/>
  <c r="R69" i="1" s="1"/>
  <c r="K69" i="1"/>
  <c r="L69" i="1" s="1"/>
  <c r="M69" i="1" s="1"/>
  <c r="P71" i="1"/>
  <c r="Q71" i="1" s="1"/>
  <c r="R71" i="1" s="1"/>
  <c r="K71" i="1"/>
  <c r="L71" i="1" s="1"/>
  <c r="M71" i="1" s="1"/>
  <c r="K52" i="1"/>
  <c r="L52" i="1" s="1"/>
  <c r="M52" i="1" s="1"/>
  <c r="P52" i="1"/>
  <c r="Q52" i="1" s="1"/>
  <c r="R52" i="1" s="1"/>
  <c r="P74" i="1"/>
  <c r="Q74" i="1" s="1"/>
  <c r="R74" i="1" s="1"/>
  <c r="Q77" i="1"/>
  <c r="R77" i="1" s="1"/>
  <c r="K77" i="1"/>
  <c r="L77" i="1" s="1"/>
  <c r="M77" i="1" s="1"/>
  <c r="K68" i="1"/>
  <c r="L68" i="1" s="1"/>
  <c r="M68" i="1" s="1"/>
  <c r="K80" i="1"/>
  <c r="L80" i="1" s="1"/>
  <c r="M80" i="1" s="1"/>
  <c r="K116" i="1"/>
  <c r="L116" i="1" s="1"/>
  <c r="M116" i="1" s="1"/>
  <c r="P116" i="1"/>
  <c r="Q116" i="1" s="1"/>
  <c r="R116" i="1" s="1"/>
  <c r="K98" i="1"/>
  <c r="L98" i="1" s="1"/>
  <c r="M98" i="1" s="1"/>
  <c r="P98" i="1"/>
  <c r="Q98" i="1" s="1"/>
  <c r="R98" i="1" s="1"/>
  <c r="P90" i="1"/>
  <c r="Q90" i="1" s="1"/>
  <c r="K90" i="1"/>
  <c r="P58" i="1"/>
  <c r="Q58" i="1" s="1"/>
  <c r="R58" i="1" s="1"/>
  <c r="K58" i="1"/>
  <c r="L58" i="1" s="1"/>
  <c r="M58" i="1" s="1"/>
  <c r="H21" i="1"/>
  <c r="P21" i="1" s="1"/>
  <c r="H26" i="1"/>
  <c r="R26" i="1" s="1"/>
  <c r="H37" i="1"/>
  <c r="P37" i="1" s="1"/>
  <c r="H24" i="1"/>
  <c r="R24" i="1" s="1"/>
  <c r="H36" i="1"/>
  <c r="Q36" i="1" s="1"/>
  <c r="H28" i="1"/>
  <c r="R28" i="1" s="1"/>
  <c r="H18" i="1"/>
  <c r="P18" i="1" s="1"/>
  <c r="Q18" i="1" s="1"/>
  <c r="R18" i="1" s="1"/>
  <c r="H7" i="1"/>
  <c r="P7" i="1" s="1"/>
  <c r="Q7" i="1" s="1"/>
  <c r="R7" i="1" s="1"/>
  <c r="H34" i="1"/>
  <c r="P34" i="1" s="1"/>
  <c r="H41" i="1"/>
  <c r="M41" i="1" s="1"/>
  <c r="H16" i="1"/>
  <c r="P16" i="1" s="1"/>
  <c r="Q16" i="1" s="1"/>
  <c r="R16" i="1" s="1"/>
  <c r="H23" i="1"/>
  <c r="P23" i="1" s="1"/>
  <c r="Q23" i="1" s="1"/>
  <c r="R23" i="1" s="1"/>
  <c r="H19" i="1"/>
  <c r="K19" i="1" s="1"/>
  <c r="L19" i="1" s="1"/>
  <c r="M19" i="1" s="1"/>
  <c r="H13" i="1"/>
  <c r="K13" i="1" s="1"/>
  <c r="L13" i="1" s="1"/>
  <c r="M13" i="1" s="1"/>
  <c r="H15" i="1"/>
  <c r="K15" i="1" s="1"/>
  <c r="L15" i="1" s="1"/>
  <c r="M15" i="1" s="1"/>
  <c r="H14" i="1"/>
  <c r="P14" i="1" s="1"/>
  <c r="Q14" i="1" s="1"/>
  <c r="R14" i="1" s="1"/>
  <c r="H38" i="1"/>
  <c r="L38" i="1" s="1"/>
  <c r="H29" i="1"/>
  <c r="P29" i="1" s="1"/>
  <c r="H25" i="1"/>
  <c r="Q25" i="1" s="1"/>
  <c r="H31" i="1"/>
  <c r="Q31" i="1" s="1"/>
  <c r="H30" i="1"/>
  <c r="R30" i="1" s="1"/>
  <c r="H11" i="1"/>
  <c r="P11" i="1" s="1"/>
  <c r="Q11" i="1" s="1"/>
  <c r="R11" i="1" s="1"/>
  <c r="H20" i="1"/>
  <c r="P20" i="1" s="1"/>
  <c r="Q20" i="1" s="1"/>
  <c r="R20" i="1" s="1"/>
  <c r="H40" i="1"/>
  <c r="K40" i="1" s="1"/>
  <c r="H22" i="1"/>
  <c r="K22" i="1" s="1"/>
  <c r="L22" i="1" s="1"/>
  <c r="M22" i="1" s="1"/>
  <c r="H27" i="1"/>
  <c r="L27" i="1" s="1"/>
  <c r="H9" i="1"/>
  <c r="P9" i="1" s="1"/>
  <c r="Q9" i="1" s="1"/>
  <c r="R9" i="1" s="1"/>
  <c r="H10" i="1"/>
  <c r="K10" i="1" s="1"/>
  <c r="L10" i="1" s="1"/>
  <c r="M10" i="1" s="1"/>
  <c r="H39" i="1"/>
  <c r="K39" i="1" s="1"/>
  <c r="L26" i="1"/>
  <c r="K26" i="1"/>
  <c r="P8" i="1"/>
  <c r="Q8" i="1" s="1"/>
  <c r="R8" i="1" s="1"/>
  <c r="P33" i="1"/>
  <c r="Q33" i="1"/>
  <c r="R33" i="1"/>
  <c r="M33" i="1"/>
  <c r="L33" i="1"/>
  <c r="K33" i="1"/>
  <c r="P124" i="1" l="1"/>
  <c r="Q124" i="1" s="1"/>
  <c r="R124" i="1" s="1"/>
  <c r="K102" i="1"/>
  <c r="L102" i="1" s="1"/>
  <c r="M102" i="1" s="1"/>
  <c r="P122" i="1"/>
  <c r="Q122" i="1" s="1"/>
  <c r="R122" i="1" s="1"/>
  <c r="K101" i="1"/>
  <c r="L101" i="1" s="1"/>
  <c r="M101" i="1" s="1"/>
  <c r="K115" i="1"/>
  <c r="L115" i="1" s="1"/>
  <c r="M115" i="1" s="1"/>
  <c r="K96" i="1"/>
  <c r="L96" i="1" s="1"/>
  <c r="M96" i="1" s="1"/>
  <c r="P96" i="1"/>
  <c r="Q96" i="1" s="1"/>
  <c r="R96" i="1" s="1"/>
  <c r="K118" i="1"/>
  <c r="L118" i="1" s="1"/>
  <c r="M118" i="1" s="1"/>
  <c r="P76" i="1"/>
  <c r="Q76" i="1" s="1"/>
  <c r="R76" i="1" s="1"/>
  <c r="K109" i="1"/>
  <c r="L109" i="1" s="1"/>
  <c r="M109" i="1" s="1"/>
  <c r="K105" i="1"/>
  <c r="L105" i="1" s="1"/>
  <c r="M105" i="1" s="1"/>
  <c r="K94" i="1"/>
  <c r="L94" i="1" s="1"/>
  <c r="M94" i="1" s="1"/>
  <c r="K99" i="1"/>
  <c r="L99" i="1" s="1"/>
  <c r="M99" i="1" s="1"/>
  <c r="K17" i="1"/>
  <c r="L17" i="1" s="1"/>
  <c r="M17" i="1" s="1"/>
  <c r="P92" i="1"/>
  <c r="Q92" i="1" s="1"/>
  <c r="R92" i="1" s="1"/>
  <c r="K113" i="1"/>
  <c r="L113" i="1" s="1"/>
  <c r="M113" i="1" s="1"/>
  <c r="K121" i="1"/>
  <c r="L121" i="1" s="1"/>
  <c r="M121" i="1" s="1"/>
  <c r="P26" i="1"/>
  <c r="Q26" i="1"/>
  <c r="P103" i="1"/>
  <c r="Q103" i="1" s="1"/>
  <c r="R103" i="1" s="1"/>
  <c r="K107" i="1"/>
  <c r="L107" i="1" s="1"/>
  <c r="M107" i="1" s="1"/>
  <c r="P107" i="1"/>
  <c r="Q107" i="1" s="1"/>
  <c r="R107" i="1" s="1"/>
  <c r="P100" i="1"/>
  <c r="Q100" i="1" s="1"/>
  <c r="R100" i="1" s="1"/>
  <c r="K93" i="1"/>
  <c r="L93" i="1" s="1"/>
  <c r="M93" i="1" s="1"/>
  <c r="P93" i="1"/>
  <c r="Q93" i="1" s="1"/>
  <c r="R93" i="1" s="1"/>
  <c r="M100" i="1"/>
  <c r="K24" i="1"/>
  <c r="K37" i="1"/>
  <c r="Q37" i="1"/>
  <c r="K117" i="1"/>
  <c r="L117" i="1" s="1"/>
  <c r="M117" i="1" s="1"/>
  <c r="P117" i="1"/>
  <c r="Q117" i="1" s="1"/>
  <c r="R117" i="1" s="1"/>
  <c r="P120" i="1"/>
  <c r="Q120" i="1" s="1"/>
  <c r="R120" i="1" s="1"/>
  <c r="K120" i="1"/>
  <c r="L120" i="1" s="1"/>
  <c r="M120" i="1" s="1"/>
  <c r="P123" i="1"/>
  <c r="Q123" i="1" s="1"/>
  <c r="R123" i="1" s="1"/>
  <c r="K123" i="1"/>
  <c r="L123" i="1" s="1"/>
  <c r="M123" i="1" s="1"/>
  <c r="K125" i="1"/>
  <c r="L125" i="1" s="1"/>
  <c r="M125" i="1" s="1"/>
  <c r="P125" i="1"/>
  <c r="Q125" i="1" s="1"/>
  <c r="R125" i="1" s="1"/>
  <c r="P119" i="1"/>
  <c r="Q119" i="1" s="1"/>
  <c r="R119" i="1" s="1"/>
  <c r="K119" i="1"/>
  <c r="L119" i="1" s="1"/>
  <c r="M119" i="1" s="1"/>
  <c r="K78" i="1"/>
  <c r="L78" i="1" s="1"/>
  <c r="M78" i="1" s="1"/>
  <c r="R36" i="1"/>
  <c r="M76" i="1"/>
  <c r="K36" i="1"/>
  <c r="M36" i="1"/>
  <c r="P36" i="1"/>
  <c r="K12" i="1"/>
  <c r="L12" i="1" s="1"/>
  <c r="M12" i="1" s="1"/>
  <c r="L36" i="1"/>
  <c r="P91" i="1"/>
  <c r="Q91" i="1" s="1"/>
  <c r="R91" i="1" s="1"/>
  <c r="L24" i="1"/>
  <c r="P32" i="1"/>
  <c r="P19" i="1"/>
  <c r="Q19" i="1" s="1"/>
  <c r="R19" i="1" s="1"/>
  <c r="P6" i="1"/>
  <c r="Q6" i="1" s="1"/>
  <c r="R6" i="1" s="1"/>
  <c r="K20" i="1"/>
  <c r="L20" i="1" s="1"/>
  <c r="M20" i="1" s="1"/>
  <c r="M27" i="1"/>
  <c r="K23" i="1"/>
  <c r="L23" i="1" s="1"/>
  <c r="M23" i="1" s="1"/>
  <c r="K14" i="1"/>
  <c r="L14" i="1" s="1"/>
  <c r="M14" i="1" s="1"/>
  <c r="L34" i="1"/>
  <c r="M35" i="1"/>
  <c r="R35" i="1"/>
  <c r="R31" i="1"/>
  <c r="L35" i="1"/>
  <c r="M24" i="1"/>
  <c r="Q35" i="1"/>
  <c r="P35" i="1"/>
  <c r="Q41" i="1"/>
  <c r="K11" i="1"/>
  <c r="L11" i="1" s="1"/>
  <c r="M11" i="1" s="1"/>
  <c r="R41" i="1"/>
  <c r="P41" i="1"/>
  <c r="L41" i="1"/>
  <c r="M31" i="1"/>
  <c r="R40" i="1"/>
  <c r="M32" i="1"/>
  <c r="L30" i="1"/>
  <c r="L32" i="1"/>
  <c r="K31" i="1"/>
  <c r="K32" i="1"/>
  <c r="P31" i="1"/>
  <c r="L31" i="1"/>
  <c r="Q32" i="1"/>
  <c r="M30" i="1"/>
  <c r="P27" i="1"/>
  <c r="M26" i="1"/>
  <c r="L39" i="1"/>
  <c r="L90" i="1"/>
  <c r="M90" i="1" s="1"/>
  <c r="Q27" i="1"/>
  <c r="R90" i="1"/>
  <c r="L6" i="1"/>
  <c r="M6" i="1" s="1"/>
  <c r="P15" i="1"/>
  <c r="Q15" i="1" s="1"/>
  <c r="R15" i="1" s="1"/>
  <c r="P40" i="1"/>
  <c r="Q21" i="1"/>
  <c r="R21" i="1" s="1"/>
  <c r="K21" i="1"/>
  <c r="L21" i="1" s="1"/>
  <c r="M21" i="1" s="1"/>
  <c r="Q40" i="1"/>
  <c r="P38" i="1"/>
  <c r="L40" i="1"/>
  <c r="Q38" i="1"/>
  <c r="M40" i="1"/>
  <c r="P25" i="1"/>
  <c r="R38" i="1"/>
  <c r="L29" i="1"/>
  <c r="M38" i="1"/>
  <c r="K38" i="1"/>
  <c r="K28" i="1"/>
  <c r="Q29" i="1"/>
  <c r="R25" i="1"/>
  <c r="L28" i="1"/>
  <c r="R29" i="1"/>
  <c r="L25" i="1"/>
  <c r="K29" i="1"/>
  <c r="K25" i="1"/>
  <c r="M29" i="1"/>
  <c r="M25" i="1"/>
  <c r="K7" i="1"/>
  <c r="L7" i="1" s="1"/>
  <c r="M7" i="1" s="1"/>
  <c r="K34" i="1"/>
  <c r="P28" i="1"/>
  <c r="R34" i="1"/>
  <c r="Q28" i="1"/>
  <c r="Q34" i="1"/>
  <c r="P13" i="1"/>
  <c r="Q13" i="1" s="1"/>
  <c r="R13" i="1" s="1"/>
  <c r="K16" i="1"/>
  <c r="L16" i="1" s="1"/>
  <c r="M16" i="1" s="1"/>
  <c r="K41" i="1"/>
  <c r="P30" i="1"/>
  <c r="M37" i="1"/>
  <c r="K18" i="1"/>
  <c r="L18" i="1" s="1"/>
  <c r="M18" i="1" s="1"/>
  <c r="K30" i="1"/>
  <c r="Q24" i="1"/>
  <c r="L37" i="1"/>
  <c r="Q30" i="1"/>
  <c r="P24" i="1"/>
  <c r="R37" i="1"/>
  <c r="R39" i="1"/>
  <c r="R27" i="1"/>
  <c r="M34" i="1"/>
  <c r="M28" i="1"/>
  <c r="P22" i="1"/>
  <c r="Q22" i="1" s="1"/>
  <c r="R22" i="1" s="1"/>
  <c r="K9" i="1"/>
  <c r="L9" i="1" s="1"/>
  <c r="M9" i="1" s="1"/>
  <c r="K27" i="1"/>
  <c r="P39" i="1"/>
  <c r="P10" i="1"/>
  <c r="Q10" i="1" s="1"/>
  <c r="R10" i="1" s="1"/>
  <c r="Q39" i="1"/>
  <c r="M39" i="1"/>
</calcChain>
</file>

<file path=xl/sharedStrings.xml><?xml version="1.0" encoding="utf-8"?>
<sst xmlns="http://schemas.openxmlformats.org/spreadsheetml/2006/main" count="118" uniqueCount="43">
  <si>
    <t>R1 = radius from hull’s centre of buoyancy to hinge point</t>
  </si>
  <si>
    <t>R2 = radius from ama’s centre of buoyancy to hinge point</t>
  </si>
  <si>
    <t>γ = angle between centre of pressure of the foil, hinge point, and vertical</t>
  </si>
  <si>
    <t>Heel angle (in degrees)</t>
  </si>
  <si>
    <t>α = initial angle (in degrees, no heeling) between hinge point, centre of buoyancy, and the horizontal</t>
  </si>
  <si>
    <t>Angle, in degrees, between ama, hinge point, and centre of pressure of the foil</t>
  </si>
  <si>
    <t xml:space="preserve">initial β = angle, in degrees, between ama, hinge point, and the vertical </t>
  </si>
  <si>
    <t>Constants</t>
  </si>
  <si>
    <t>Vertical height of hinge point</t>
  </si>
  <si>
    <t>Lever arm between sail’s force and hinge point</t>
  </si>
  <si>
    <t>Aerodynamic drag of hull and rig</t>
  </si>
  <si>
    <t>Height of centre of aerodynamic drag of hull and rig</t>
  </si>
  <si>
    <t>Initial angle of foil to horizontal</t>
  </si>
  <si>
    <t>Sail force close-hauled</t>
  </si>
  <si>
    <t>Heeling moment close-hauled</t>
  </si>
  <si>
    <t>Sail force reaching</t>
  </si>
  <si>
    <t>Heeling moment reaching</t>
  </si>
  <si>
    <t>Heel angle (radians)</t>
  </si>
  <si>
    <t>Degrees (where applicable)</t>
  </si>
  <si>
    <t>Radians (where applicable)</t>
  </si>
  <si>
    <t>tan(sheeting angle relative to midline, close-hauled)</t>
  </si>
  <si>
    <t>tan(sheeting angle relative to midline, reaching)</t>
  </si>
  <si>
    <t>sin(apparent wind angle, close-hauled)</t>
  </si>
  <si>
    <t>Apparent wind angle, close-hauled</t>
  </si>
  <si>
    <t>Apparent wind angle, reaching</t>
  </si>
  <si>
    <t>sin(apparent wind angle, reaching)</t>
  </si>
  <si>
    <t>γ = angle (degrees) between centre of pressure of the foil, hinge point, and vertical</t>
  </si>
  <si>
    <t>γ = angle (radians) between centre of pressure of the foil, hinge point, and vertical</t>
  </si>
  <si>
    <t>Angle of foil (degrees) to horizontal</t>
  </si>
  <si>
    <t>Foil force close-hauled (provided foil angle to horizontal &gt; 0)</t>
  </si>
  <si>
    <t>Righting moment close-hauled (provided foil angle to horizontal &gt; 0)</t>
  </si>
  <si>
    <t>Total torque close-hauled (provided foil angle to horizontal &gt; 0)</t>
  </si>
  <si>
    <t>Foil force reaching (provided foil angle to horizontal &gt; 0)</t>
  </si>
  <si>
    <t>Righting moment reaching (provided foil angle to horizontal &gt; 0)</t>
  </si>
  <si>
    <t>Horizontal and lateral component of aerodynamic forces, close hauled</t>
  </si>
  <si>
    <t>Horizontal and lateral component of aerodynamic forces, reaching</t>
  </si>
  <si>
    <t>Height of centre of aerodrag and hinge point</t>
  </si>
  <si>
    <t>Horizontal distance of hinge point from centre of buoyancy</t>
  </si>
  <si>
    <t>Vertical height of hinge point without heeling</t>
  </si>
  <si>
    <t>Horizontal distance from hinge point to ama</t>
  </si>
  <si>
    <t>Hinge far to windward (Figure 6A in Catalyst 68 article)</t>
  </si>
  <si>
    <t>Default configuration (Figure 6B in Catalyst 68 article)</t>
  </si>
  <si>
    <t>High hinge (Figure 6C in Catalyst 68 article)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</si>
</sst>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theme="1"/>
      <name val="Constantia"/>
      <family val="1"/>
    </font>
    <font>
      <sz val="11"/>
      <color rgb="FF000000"/>
      <name val="Constantia"/>
      <family val="1"/>
    </font>
    <font>
      <b/>
      <sz val="16"/>
      <color theme="1"/>
      <name val="Constanti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 readingOrder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A: hinge far from hull and low, close-hauled</c:v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numRef>
              <c:f>Sheet1!$A$6:$A$41</c:f>
              <c:numCache>
                <c:formatCode>General</c:formatCode>
                <c:ptCount val="3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</c:numCache>
            </c:numRef>
          </c:cat>
          <c:val>
            <c:numRef>
              <c:f>Sheet1!$M$6:$M$23</c:f>
              <c:numCache>
                <c:formatCode>General</c:formatCode>
                <c:ptCount val="18"/>
                <c:pt idx="0">
                  <c:v>-7.7010149403051287</c:v>
                </c:pt>
                <c:pt idx="1">
                  <c:v>-25.569873996762055</c:v>
                </c:pt>
                <c:pt idx="2">
                  <c:v>-42.364130248516631</c:v>
                </c:pt>
                <c:pt idx="3">
                  <c:v>-57.895261400374409</c:v>
                </c:pt>
                <c:pt idx="4">
                  <c:v>-71.988635049622815</c:v>
                </c:pt>
                <c:pt idx="5">
                  <c:v>-84.485069960464898</c:v>
                </c:pt>
                <c:pt idx="6">
                  <c:v>-95.242593595097674</c:v>
                </c:pt>
                <c:pt idx="7">
                  <c:v>-104.13846427339058</c:v>
                </c:pt>
                <c:pt idx="8">
                  <c:v>-111.07154875292133</c:v>
                </c:pt>
                <c:pt idx="9">
                  <c:v>-115.96517383098234</c:v>
                </c:pt>
                <c:pt idx="10">
                  <c:v>-118.77060434976255</c:v>
                </c:pt>
                <c:pt idx="11">
                  <c:v>-119.47133974167599</c:v>
                </c:pt>
                <c:pt idx="12">
                  <c:v>-118.08846579527631</c:v>
                </c:pt>
                <c:pt idx="13">
                  <c:v>-114.68734424854858</c:v>
                </c:pt>
                <c:pt idx="14">
                  <c:v>-109.38596291801269</c:v>
                </c:pt>
                <c:pt idx="15">
                  <c:v>-102.36529003258022</c:v>
                </c:pt>
                <c:pt idx="16">
                  <c:v>-93.881955769648528</c:v>
                </c:pt>
                <c:pt idx="17">
                  <c:v>-84.283486503261287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13-4568-9BAA-E412A20538BB}"/>
            </c:ext>
          </c:extLst>
        </c:ser>
        <c:ser>
          <c:idx val="1"/>
          <c:order val="1"/>
          <c:tx>
            <c:v>A: hinge far from hull and low, reaching</c:v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Sheet1!$A$6:$A$41</c:f>
              <c:numCache>
                <c:formatCode>General</c:formatCode>
                <c:ptCount val="3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68</c:v>
                </c:pt>
                <c:pt idx="35">
                  <c:v>70</c:v>
                </c:pt>
              </c:numCache>
            </c:numRef>
          </c:cat>
          <c:val>
            <c:numRef>
              <c:f>Sheet1!$R$6:$R$23</c:f>
              <c:numCache>
                <c:formatCode>General</c:formatCode>
                <c:ptCount val="18"/>
                <c:pt idx="0">
                  <c:v>-59.625401371517285</c:v>
                </c:pt>
                <c:pt idx="1">
                  <c:v>-77.289220433309197</c:v>
                </c:pt>
                <c:pt idx="2">
                  <c:v>-93.864146975811025</c:v>
                </c:pt>
                <c:pt idx="3">
                  <c:v>-109.15778690195998</c:v>
                </c:pt>
                <c:pt idx="4">
                  <c:v>-122.99189228775447</c:v>
                </c:pt>
                <c:pt idx="5">
                  <c:v>-135.20416471045735</c:v>
                </c:pt>
                <c:pt idx="6">
                  <c:v>-145.64994875407353</c:v>
                </c:pt>
                <c:pt idx="7">
                  <c:v>-154.20382724828607</c:v>
                </c:pt>
                <c:pt idx="8">
                  <c:v>-160.76114051089854</c:v>
                </c:pt>
                <c:pt idx="9">
                  <c:v>-165.23946527196051</c:v>
                </c:pt>
                <c:pt idx="10">
                  <c:v>-167.58010544140808</c:v>
                </c:pt>
                <c:pt idx="11">
                  <c:v>-167.74966661048052</c:v>
                </c:pt>
                <c:pt idx="12">
                  <c:v>-165.74180883479011</c:v>
                </c:pt>
                <c:pt idx="13">
                  <c:v>-161.57929657445351</c:v>
                </c:pt>
                <c:pt idx="14">
                  <c:v>-155.31648773355215</c:v>
                </c:pt>
                <c:pt idx="15">
                  <c:v>-147.04241986678056</c:v>
                </c:pt>
                <c:pt idx="16">
                  <c:v>-136.88465090872256</c:v>
                </c:pt>
                <c:pt idx="17">
                  <c:v>-125.01397838052185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13-4568-9BAA-E412A20538BB}"/>
            </c:ext>
          </c:extLst>
        </c:ser>
        <c:ser>
          <c:idx val="2"/>
          <c:order val="2"/>
          <c:tx>
            <c:v>B: hinge close to hull and low, close-hauled</c:v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val>
            <c:numRef>
              <c:f>Sheet1!$M$48:$M$83</c:f>
              <c:numCache>
                <c:formatCode>General</c:formatCode>
                <c:ptCount val="36"/>
                <c:pt idx="0">
                  <c:v>197.65369756392474</c:v>
                </c:pt>
                <c:pt idx="1">
                  <c:v>192.1624371183446</c:v>
                </c:pt>
                <c:pt idx="2">
                  <c:v>187.25023476560932</c:v>
                </c:pt>
                <c:pt idx="3">
                  <c:v>182.96699541082543</c:v>
                </c:pt>
                <c:pt idx="4">
                  <c:v>179.3395823662004</c:v>
                </c:pt>
                <c:pt idx="5">
                  <c:v>176.37021198955131</c:v>
                </c:pt>
                <c:pt idx="6">
                  <c:v>174.03488966100844</c:v>
                </c:pt>
                <c:pt idx="7">
                  <c:v>172.28191822236178</c:v>
                </c:pt>
                <c:pt idx="8">
                  <c:v>171.03051514428853</c:v>
                </c:pt>
                <c:pt idx="9">
                  <c:v>170.16957990088682</c:v>
                </c:pt>
                <c:pt idx="10">
                  <c:v>169.55665789749247</c:v>
                </c:pt>
                <c:pt idx="11">
                  <c:v>169.01715125104192</c:v>
                </c:pt>
                <c:pt idx="12">
                  <c:v>168.34382904710699</c:v>
                </c:pt>
                <c:pt idx="13">
                  <c:v>167.29668954240262</c:v>
                </c:pt>
                <c:pt idx="14">
                  <c:v>165.60322319646482</c:v>
                </c:pt>
                <c:pt idx="15">
                  <c:v>162.95911742523083</c:v>
                </c:pt>
                <c:pt idx="16">
                  <c:v>159.02943067950855</c:v>
                </c:pt>
                <c:pt idx="17">
                  <c:v>153.45024420182108</c:v>
                </c:pt>
                <c:pt idx="18">
                  <c:v>145.8307743597029</c:v>
                </c:pt>
                <c:pt idx="19">
                  <c:v>135.75589716509739</c:v>
                </c:pt>
                <c:pt idx="20">
                  <c:v>122.78900066524395</c:v>
                </c:pt>
                <c:pt idx="21">
                  <c:v>106.47504253354511</c:v>
                </c:pt>
                <c:pt idx="22">
                  <c:v>86.343652744401282</c:v>
                </c:pt>
                <c:pt idx="23">
                  <c:v>61.91208925079016</c:v>
                </c:pt>
                <c:pt idx="24">
                  <c:v>32.687833926306297</c:v>
                </c:pt>
                <c:pt idx="25">
                  <c:v>-1.8293861709740904</c:v>
                </c:pt>
                <c:pt idx="26">
                  <c:v>-18.615214043793856</c:v>
                </c:pt>
                <c:pt idx="27">
                  <c:v>-16.714229149666991</c:v>
                </c:pt>
                <c:pt idx="28">
                  <c:v>-14.744603274790766</c:v>
                </c:pt>
                <c:pt idx="29">
                  <c:v>-12.719923053790199</c:v>
                </c:pt>
                <c:pt idx="30">
                  <c:v>-10.653683566618353</c:v>
                </c:pt>
                <c:pt idx="31">
                  <c:v>-8.5590718048574903</c:v>
                </c:pt>
                <c:pt idx="32">
                  <c:v>-6.4487648059573832</c:v>
                </c:pt>
                <c:pt idx="33">
                  <c:v>-4.3347495805857559</c:v>
                </c:pt>
                <c:pt idx="34">
                  <c:v>-2.2281704862744487</c:v>
                </c:pt>
                <c:pt idx="35">
                  <c:v>-0.13920793388848196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E13-4568-9BAA-E412A20538BB}"/>
            </c:ext>
          </c:extLst>
        </c:ser>
        <c:ser>
          <c:idx val="3"/>
          <c:order val="3"/>
          <c:tx>
            <c:v>B: hinge close to hull and low, reaching</c:v>
          </c:tx>
          <c:spPr>
            <a:ln w="28575" cap="rnd">
              <a:solidFill>
                <a:srgbClr val="0070C0"/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Sheet1!$R$48:$R$83</c:f>
              <c:numCache>
                <c:formatCode>General</c:formatCode>
                <c:ptCount val="36"/>
                <c:pt idx="0">
                  <c:v>167.85321263041124</c:v>
                </c:pt>
                <c:pt idx="1">
                  <c:v>143.67742935213789</c:v>
                </c:pt>
                <c:pt idx="2">
                  <c:v>138.10625877381131</c:v>
                </c:pt>
                <c:pt idx="3">
                  <c:v>133.23660595088273</c:v>
                </c:pt>
                <c:pt idx="4">
                  <c:v>129.12646661657828</c:v>
                </c:pt>
                <c:pt idx="5">
                  <c:v>125.81267437195203</c:v>
                </c:pt>
                <c:pt idx="6">
                  <c:v>123.30951293564806</c:v>
                </c:pt>
                <c:pt idx="7">
                  <c:v>121.60762091418496</c:v>
                </c:pt>
                <c:pt idx="8">
                  <c:v>120.67323679495576</c:v>
                </c:pt>
                <c:pt idx="9">
                  <c:v>120.44783397597587</c:v>
                </c:pt>
                <c:pt idx="10">
                  <c:v>120.84819658943823</c:v>
                </c:pt>
                <c:pt idx="11">
                  <c:v>121.7669860718151</c:v>
                </c:pt>
                <c:pt idx="12">
                  <c:v>123.07384521645648</c:v>
                </c:pt>
                <c:pt idx="13">
                  <c:v>124.61708009998645</c:v>
                </c:pt>
                <c:pt idx="14">
                  <c:v>126.22595009624658</c:v>
                </c:pt>
                <c:pt idx="15">
                  <c:v>127.71358157408895</c:v>
                </c:pt>
                <c:pt idx="16">
                  <c:v>128.88050142245709</c:v>
                </c:pt>
                <c:pt idx="17">
                  <c:v>129.5187622063747</c:v>
                </c:pt>
                <c:pt idx="18">
                  <c:v>129.41660195999688</c:v>
                </c:pt>
                <c:pt idx="19">
                  <c:v>128.36354939746462</c:v>
                </c:pt>
                <c:pt idx="20">
                  <c:v>126.15585137175691</c:v>
                </c:pt>
                <c:pt idx="21">
                  <c:v>122.60206610696477</c:v>
                </c:pt>
                <c:pt idx="22">
                  <c:v>117.52863599781637</c:v>
                </c:pt>
                <c:pt idx="23">
                  <c:v>110.78523086242146</c:v>
                </c:pt>
                <c:pt idx="24">
                  <c:v>102.24963967396168</c:v>
                </c:pt>
                <c:pt idx="25">
                  <c:v>91.831988746842057</c:v>
                </c:pt>
                <c:pt idx="26">
                  <c:v>79.478078955994761</c:v>
                </c:pt>
                <c:pt idx="27">
                  <c:v>65.17166434757101</c:v>
                </c:pt>
                <c:pt idx="28">
                  <c:v>48.935538401494284</c:v>
                </c:pt>
                <c:pt idx="29">
                  <c:v>30.8313495598751</c:v>
                </c:pt>
                <c:pt idx="30">
                  <c:v>10.958130361601192</c:v>
                </c:pt>
                <c:pt idx="31">
                  <c:v>2.0010278842155724</c:v>
                </c:pt>
                <c:pt idx="32">
                  <c:v>5.7467995809321497</c:v>
                </c:pt>
                <c:pt idx="33">
                  <c:v>9.4078558996319579</c:v>
                </c:pt>
                <c:pt idx="34">
                  <c:v>12.961263303545245</c:v>
                </c:pt>
                <c:pt idx="35">
                  <c:v>16.385871173942938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E13-4568-9BAA-E412A20538BB}"/>
            </c:ext>
          </c:extLst>
        </c:ser>
        <c:ser>
          <c:idx val="4"/>
          <c:order val="4"/>
          <c:tx>
            <c:v>C: hinge close to hull and high, close-hauled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Sheet1!$M$90:$M$125</c:f>
              <c:numCache>
                <c:formatCode>General</c:formatCode>
                <c:ptCount val="36"/>
                <c:pt idx="0">
                  <c:v>9.1792652214235204</c:v>
                </c:pt>
                <c:pt idx="1">
                  <c:v>7.0970662664803967</c:v>
                </c:pt>
                <c:pt idx="2">
                  <c:v>6.4570047572237286</c:v>
                </c:pt>
                <c:pt idx="3">
                  <c:v>7.2831902549992833</c:v>
                </c:pt>
                <c:pt idx="4">
                  <c:v>9.5676350939370423</c:v>
                </c:pt>
                <c:pt idx="5">
                  <c:v>13.268000036246008</c:v>
                </c:pt>
                <c:pt idx="6">
                  <c:v>18.305497060168818</c:v>
                </c:pt>
                <c:pt idx="7">
                  <c:v>24.563040712627981</c:v>
                </c:pt>
                <c:pt idx="8">
                  <c:v>31.883756420855349</c:v>
                </c:pt>
                <c:pt idx="9">
                  <c:v>40.069969703184</c:v>
                </c:pt>
                <c:pt idx="10">
                  <c:v>48.882812216115667</c:v>
                </c:pt>
                <c:pt idx="11">
                  <c:v>58.042586380059134</c:v>
                </c:pt>
                <c:pt idx="12">
                  <c:v>67.230026937940409</c:v>
                </c:pt>
                <c:pt idx="13">
                  <c:v>76.088582151823942</c:v>
                </c:pt>
                <c:pt idx="14">
                  <c:v>84.227806749984239</c:v>
                </c:pt>
                <c:pt idx="15">
                  <c:v>91.227911490427132</c:v>
                </c:pt>
                <c:pt idx="16">
                  <c:v>96.645450231140217</c:v>
                </c:pt>
                <c:pt idx="17">
                  <c:v>100.02004687034538</c:v>
                </c:pt>
                <c:pt idx="18">
                  <c:v>100.88197628981527</c:v>
                </c:pt>
                <c:pt idx="19">
                  <c:v>98.76032305921062</c:v>
                </c:pt>
                <c:pt idx="20">
                  <c:v>93.191358933709381</c:v>
                </c:pt>
                <c:pt idx="21">
                  <c:v>83.726716100664888</c:v>
                </c:pt>
                <c:pt idx="22">
                  <c:v>69.940898427808364</c:v>
                </c:pt>
                <c:pt idx="23">
                  <c:v>51.437676425089634</c:v>
                </c:pt>
                <c:pt idx="24">
                  <c:v>27.854958676084831</c:v>
                </c:pt>
                <c:pt idx="25">
                  <c:v>-1.1321755858451983</c:v>
                </c:pt>
                <c:pt idx="26">
                  <c:v>-14.854358662645726</c:v>
                </c:pt>
                <c:pt idx="27">
                  <c:v>-12.087634094596723</c:v>
                </c:pt>
                <c:pt idx="28">
                  <c:v>-9.3341170083760669</c:v>
                </c:pt>
                <c:pt idx="29">
                  <c:v>-6.6102147114491707</c:v>
                </c:pt>
                <c:pt idx="30">
                  <c:v>-3.9305617916346662</c:v>
                </c:pt>
                <c:pt idx="31">
                  <c:v>-1.3078836749338691</c:v>
                </c:pt>
                <c:pt idx="32">
                  <c:v>1.2470675072882678</c:v>
                </c:pt>
                <c:pt idx="33">
                  <c:v>3.7255105176077201</c:v>
                </c:pt>
                <c:pt idx="34">
                  <c:v>6.1205749687224298</c:v>
                </c:pt>
                <c:pt idx="35">
                  <c:v>8.4271944668037122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E13-4568-9BAA-E412A20538BB}"/>
            </c:ext>
          </c:extLst>
        </c:ser>
        <c:ser>
          <c:idx val="5"/>
          <c:order val="5"/>
          <c:tx>
            <c:v>C: hinge close to hull and high, reaching</c:v>
          </c:tx>
          <c:spPr>
            <a:ln w="28575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Sheet1!$R$90:$R$125</c:f>
              <c:numCache>
                <c:formatCode>General</c:formatCode>
                <c:ptCount val="36"/>
                <c:pt idx="0">
                  <c:v>-16.306329452166835</c:v>
                </c:pt>
                <c:pt idx="1">
                  <c:v>-16.962459149249753</c:v>
                </c:pt>
                <c:pt idx="2">
                  <c:v>-16.104096995102623</c:v>
                </c:pt>
                <c:pt idx="3">
                  <c:v>-13.7022907133898</c:v>
                </c:pt>
                <c:pt idx="4">
                  <c:v>-9.7593713912818885</c:v>
                </c:pt>
                <c:pt idx="5">
                  <c:v>-4.3106792799302411</c:v>
                </c:pt>
                <c:pt idx="6">
                  <c:v>2.5741559624262322</c:v>
                </c:pt>
                <c:pt idx="7">
                  <c:v>10.790476900812166</c:v>
                </c:pt>
                <c:pt idx="8">
                  <c:v>20.198506647767715</c:v>
                </c:pt>
                <c:pt idx="9">
                  <c:v>30.624013649992207</c:v>
                </c:pt>
                <c:pt idx="10">
                  <c:v>41.859842014813182</c:v>
                </c:pt>
                <c:pt idx="11">
                  <c:v>53.668407785906425</c:v>
                </c:pt>
                <c:pt idx="12">
                  <c:v>65.785242568415043</c:v>
                </c:pt>
                <c:pt idx="13">
                  <c:v>77.923634513759907</c:v>
                </c:pt>
                <c:pt idx="14">
                  <c:v>89.780371654594461</c:v>
                </c:pt>
                <c:pt idx="15">
                  <c:v>101.04253400549402</c:v>
                </c:pt>
                <c:pt idx="16">
                  <c:v>111.39521063113975</c:v>
                </c:pt>
                <c:pt idx="17">
                  <c:v>120.52994016046426</c:v>
                </c:pt>
                <c:pt idx="18">
                  <c:v>128.15359441303076</c:v>
                </c:pt>
                <c:pt idx="19">
                  <c:v>133.99735326107157</c:v>
                </c:pt>
                <c:pt idx="20">
                  <c:v>137.82536401393475</c:v>
                </c:pt>
                <c:pt idx="21">
                  <c:v>139.44264967038333</c:v>
                </c:pt>
                <c:pt idx="22">
                  <c:v>138.70183466638304</c:v>
                </c:pt>
                <c:pt idx="23">
                  <c:v>135.50829813138998</c:v>
                </c:pt>
                <c:pt idx="24">
                  <c:v>129.82344240814595</c:v>
                </c:pt>
                <c:pt idx="25">
                  <c:v>121.66587289768984</c:v>
                </c:pt>
                <c:pt idx="26">
                  <c:v>111.11041386674449</c:v>
                </c:pt>
                <c:pt idx="27">
                  <c:v>98.285020364119291</c:v>
                </c:pt>
                <c:pt idx="28">
                  <c:v>83.365774570236766</c:v>
                </c:pt>
                <c:pt idx="29">
                  <c:v>66.570262837387375</c:v>
                </c:pt>
                <c:pt idx="30">
                  <c:v>48.149707764919157</c:v>
                </c:pt>
                <c:pt idx="31">
                  <c:v>40.102266665467013</c:v>
                </c:pt>
                <c:pt idx="32">
                  <c:v>43.820093829493402</c:v>
                </c:pt>
                <c:pt idx="33">
                  <c:v>47.24684609061017</c:v>
                </c:pt>
                <c:pt idx="34">
                  <c:v>50.370763910692311</c:v>
                </c:pt>
                <c:pt idx="35">
                  <c:v>53.183809800965648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E13-4568-9BAA-E412A20538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02488863"/>
        <c:axId val="1402486463"/>
      </c:lineChart>
      <c:catAx>
        <c:axId val="14024888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1402486463"/>
        <c:crosses val="autoZero"/>
        <c:auto val="1"/>
        <c:lblAlgn val="ctr"/>
        <c:lblOffset val="100"/>
        <c:tickLblSkip val="5"/>
        <c:noMultiLvlLbl val="0"/>
      </c:catAx>
      <c:valAx>
        <c:axId val="1402486463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4024888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b-N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b-N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801915</xdr:colOff>
      <xdr:row>10</xdr:row>
      <xdr:rowOff>56243</xdr:rowOff>
    </xdr:from>
    <xdr:to>
      <xdr:col>23</xdr:col>
      <xdr:colOff>754743</xdr:colOff>
      <xdr:row>42</xdr:row>
      <xdr:rowOff>28122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38EA0FC-A22C-00D2-5984-73D9230FE1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A2882-9D51-41EA-B813-B72385893B59}">
  <dimension ref="A1:Z125"/>
  <sheetViews>
    <sheetView tabSelected="1" zoomScale="70" zoomScaleNormal="70" workbookViewId="0">
      <selection activeCell="O1" sqref="O1"/>
    </sheetView>
  </sheetViews>
  <sheetFormatPr defaultColWidth="13" defaultRowHeight="15" x14ac:dyDescent="0.25"/>
  <cols>
    <col min="1" max="2" width="8.85546875" style="1" customWidth="1"/>
    <col min="3" max="3" width="9.5703125" style="1" customWidth="1"/>
    <col min="4" max="5" width="11.5703125" style="1" customWidth="1"/>
    <col min="6" max="6" width="16.140625" style="1" customWidth="1"/>
    <col min="7" max="7" width="14.5703125" style="1" customWidth="1"/>
    <col min="8" max="9" width="14.140625" style="1" customWidth="1"/>
    <col min="10" max="10" width="15.28515625" style="1" customWidth="1"/>
    <col min="11" max="12" width="12" style="1" customWidth="1"/>
    <col min="13" max="13" width="13.140625" style="1" customWidth="1"/>
    <col min="14" max="14" width="9.7109375" style="1" customWidth="1"/>
    <col min="15" max="15" width="12.28515625" style="1" customWidth="1"/>
    <col min="16" max="16" width="12.140625" style="1" customWidth="1"/>
    <col min="17" max="17" width="12" style="1" customWidth="1"/>
    <col min="18" max="18" width="13.28515625" style="1" customWidth="1"/>
    <col min="19" max="19" width="9.28515625" style="1" customWidth="1"/>
    <col min="20" max="16384" width="13" style="1"/>
  </cols>
  <sheetData>
    <row r="1" spans="1:21" ht="31.5" customHeight="1" x14ac:dyDescent="0.25">
      <c r="C1" s="4" t="s">
        <v>40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21" ht="126.75" customHeight="1" x14ac:dyDescent="0.25">
      <c r="A2" s="3" t="s">
        <v>7</v>
      </c>
      <c r="B2" s="3"/>
      <c r="C2" s="3"/>
      <c r="D2" s="1" t="s">
        <v>37</v>
      </c>
      <c r="E2" s="1" t="s">
        <v>38</v>
      </c>
      <c r="F2" s="1" t="s">
        <v>39</v>
      </c>
      <c r="G2" s="1" t="s">
        <v>0</v>
      </c>
      <c r="H2" s="1" t="s">
        <v>1</v>
      </c>
      <c r="I2" s="1" t="s">
        <v>4</v>
      </c>
      <c r="J2" s="1" t="s">
        <v>6</v>
      </c>
      <c r="K2" s="1" t="s">
        <v>5</v>
      </c>
      <c r="L2" s="1" t="s">
        <v>12</v>
      </c>
      <c r="M2" s="2" t="s">
        <v>9</v>
      </c>
      <c r="N2" s="1" t="s">
        <v>11</v>
      </c>
      <c r="O2" s="1" t="s">
        <v>20</v>
      </c>
      <c r="P2" s="1" t="s">
        <v>21</v>
      </c>
      <c r="Q2" s="1" t="s">
        <v>10</v>
      </c>
      <c r="R2" s="1" t="s">
        <v>23</v>
      </c>
      <c r="S2" s="1" t="s">
        <v>22</v>
      </c>
      <c r="T2" s="1" t="s">
        <v>24</v>
      </c>
      <c r="U2" s="1" t="s">
        <v>25</v>
      </c>
    </row>
    <row r="3" spans="1:21" ht="15" customHeight="1" x14ac:dyDescent="0.25">
      <c r="A3" s="3" t="s">
        <v>18</v>
      </c>
      <c r="B3" s="3"/>
      <c r="C3" s="3"/>
      <c r="D3" s="1">
        <v>45</v>
      </c>
      <c r="E3" s="1">
        <v>25</v>
      </c>
      <c r="F3" s="1">
        <v>55</v>
      </c>
      <c r="G3" s="1">
        <f>SQRT(D3*D3+E3*E3)</f>
        <v>51.478150704935004</v>
      </c>
      <c r="H3" s="1">
        <f>SQRT(E3*E3+F3*F3)</f>
        <v>60.415229867972862</v>
      </c>
      <c r="I3" s="1">
        <f>ATAN(25/45)*180/PI()</f>
        <v>29.054604099077146</v>
      </c>
      <c r="J3" s="1">
        <f>ATAN(55/25)*180/PI()</f>
        <v>65.556045219583467</v>
      </c>
      <c r="K3" s="1">
        <v>15.5</v>
      </c>
      <c r="L3" s="1">
        <v>25</v>
      </c>
      <c r="M3" s="1">
        <v>41</v>
      </c>
      <c r="N3" s="1">
        <v>30</v>
      </c>
      <c r="O3" s="1">
        <f>TAN((R3-10)/180*PI())</f>
        <v>0.36397023426620234</v>
      </c>
      <c r="P3" s="1">
        <f>TAN((T3-10)/180*PI())</f>
        <v>2.7474774194546216</v>
      </c>
      <c r="Q3" s="1">
        <v>2.5</v>
      </c>
      <c r="R3" s="1">
        <v>30</v>
      </c>
      <c r="S3" s="1">
        <f>SIN(S4)</f>
        <v>0.49999999999999994</v>
      </c>
      <c r="T3" s="1">
        <v>80</v>
      </c>
      <c r="U3" s="1">
        <f>SIN(U4)</f>
        <v>0.98480775301220802</v>
      </c>
    </row>
    <row r="4" spans="1:21" ht="15" customHeight="1" x14ac:dyDescent="0.25">
      <c r="A4" s="3" t="s">
        <v>19</v>
      </c>
      <c r="B4" s="3"/>
      <c r="C4" s="3"/>
      <c r="I4" s="1">
        <f>I3*PI()/180</f>
        <v>0.50709850439233695</v>
      </c>
      <c r="J4" s="1">
        <f>J3*PI()/180</f>
        <v>1.1441688336680207</v>
      </c>
      <c r="K4" s="1">
        <f t="shared" ref="K4:L4" si="0">K3*PI()/180</f>
        <v>0.27052603405912107</v>
      </c>
      <c r="L4" s="1">
        <f t="shared" si="0"/>
        <v>0.43633231299858238</v>
      </c>
      <c r="S4" s="1">
        <f>R3*PI()/180</f>
        <v>0.52359877559829882</v>
      </c>
      <c r="U4" s="1">
        <f>T3*PI()/180</f>
        <v>1.3962634015954636</v>
      </c>
    </row>
    <row r="5" spans="1:21" ht="102" customHeight="1" x14ac:dyDescent="0.25">
      <c r="A5" s="1" t="s">
        <v>3</v>
      </c>
      <c r="B5" s="1" t="s">
        <v>17</v>
      </c>
      <c r="C5" s="1" t="s">
        <v>13</v>
      </c>
      <c r="D5" s="1" t="s">
        <v>15</v>
      </c>
      <c r="E5" s="1" t="s">
        <v>8</v>
      </c>
      <c r="F5" s="1" t="s">
        <v>26</v>
      </c>
      <c r="G5" s="1" t="s">
        <v>27</v>
      </c>
      <c r="H5" s="1" t="s">
        <v>28</v>
      </c>
      <c r="I5" s="1" t="s">
        <v>14</v>
      </c>
      <c r="J5" s="1" t="s">
        <v>34</v>
      </c>
      <c r="K5" s="1" t="s">
        <v>29</v>
      </c>
      <c r="L5" s="1" t="s">
        <v>30</v>
      </c>
      <c r="M5" s="1" t="s">
        <v>31</v>
      </c>
      <c r="N5" s="1" t="s">
        <v>16</v>
      </c>
      <c r="O5" s="1" t="s">
        <v>35</v>
      </c>
      <c r="P5" s="1" t="s">
        <v>32</v>
      </c>
      <c r="Q5" s="1" t="s">
        <v>33</v>
      </c>
      <c r="R5" s="1" t="s">
        <v>31</v>
      </c>
    </row>
    <row r="6" spans="1:21" x14ac:dyDescent="0.25">
      <c r="A6" s="1">
        <v>0</v>
      </c>
      <c r="B6" s="1">
        <f>A6*PI()/180</f>
        <v>0</v>
      </c>
      <c r="C6" s="1">
        <f t="shared" ref="C6:C41" si="1">IF(R$3-ATAN(O$3/COS(A6/180*PI()))*180/PI()&gt;0,R$3-ATAN(O$3/COS(A6/180*PI()))*180/PI(),0)</f>
        <v>10</v>
      </c>
      <c r="D6" s="1">
        <f t="shared" ref="D6:D41" si="2">IF(T$3-ATAN(P$3/COS(A6/180*PI()))*180/PI()&gt;0,T$3-ATAN(P$3/COS(A6/180*PI()))*180/PI(),0)</f>
        <v>10</v>
      </c>
      <c r="E6" s="1">
        <f>E3</f>
        <v>25</v>
      </c>
      <c r="F6" s="1">
        <f t="shared" ref="F6:F41" si="3">ATAN(SQRT(H$3*H$3-E6*E6)/E6)*180/PI()-K$3</f>
        <v>50.056045219583467</v>
      </c>
      <c r="G6" s="1">
        <f t="shared" ref="G6:G41" si="4">ATAN(SQRT(H$3*H$3-E6*E6)/E6)-K$4</f>
        <v>0.87364279960889935</v>
      </c>
      <c r="H6" s="1">
        <f t="shared" ref="H6:H41" si="5">L$3-F$6+F6</f>
        <v>25</v>
      </c>
      <c r="I6" s="1">
        <f t="shared" ref="I6:I41" si="6">C6*M$3+(N$3-E6)*Q$3*S$3</f>
        <v>416.25</v>
      </c>
      <c r="J6" s="1">
        <f t="shared" ref="J6:J41" si="7">C6*COS(B6)+Q$3*S$3</f>
        <v>11.25</v>
      </c>
      <c r="K6" s="1">
        <f>IF(H6&gt;0,J6/SIN(G6),"")</f>
        <v>14.673794994486084</v>
      </c>
      <c r="L6" s="1">
        <f t="shared" ref="L6:L41" si="8">IF(H6&gt;0,G$3*COS(I$4+B6)*K6*COS(G6),"")</f>
        <v>423.95101494030513</v>
      </c>
      <c r="M6" s="1">
        <f>IF(H6&gt;0,I6-L6,"")</f>
        <v>-7.7010149403051287</v>
      </c>
      <c r="N6" s="1">
        <f t="shared" ref="N6:N41" si="9">D6*M$3</f>
        <v>410</v>
      </c>
      <c r="O6" s="1">
        <f t="shared" ref="O6:O41" si="10">D6*COS(B6)+Q$3*U$3</f>
        <v>12.462019382530521</v>
      </c>
      <c r="P6" s="1">
        <f>IF(H6&gt;0,O6/SIN(G6),"")</f>
        <v>16.254677123250215</v>
      </c>
      <c r="Q6" s="1">
        <f t="shared" ref="Q6:Q41" si="11">IF(H6&gt;0,G$3*COS(I$4+B6)*P6*COS(G6),"")</f>
        <v>469.62540137151728</v>
      </c>
      <c r="R6" s="1">
        <f>IF(H6&gt;0,N6-Q6,"")</f>
        <v>-59.625401371517285</v>
      </c>
    </row>
    <row r="7" spans="1:21" x14ac:dyDescent="0.25">
      <c r="A7" s="1">
        <f>A6+2</f>
        <v>2</v>
      </c>
      <c r="B7" s="1">
        <f t="shared" ref="B7:B41" si="12">A7*PI()/180</f>
        <v>3.4906585039886591E-2</v>
      </c>
      <c r="C7" s="1">
        <f t="shared" si="1"/>
        <v>9.9887763417055915</v>
      </c>
      <c r="D7" s="1">
        <f t="shared" si="2"/>
        <v>9.9887815796389958</v>
      </c>
      <c r="E7" s="1">
        <f t="shared" ref="E7:E41" si="13">G$3*SIN((I$3+A7)*PI()/180)</f>
        <v>26.555248027089938</v>
      </c>
      <c r="F7" s="1">
        <f t="shared" si="3"/>
        <v>48.425108231238269</v>
      </c>
      <c r="G7" s="1">
        <f t="shared" si="4"/>
        <v>0.84517757926971537</v>
      </c>
      <c r="H7" s="1">
        <f t="shared" si="5"/>
        <v>23.369063011654802</v>
      </c>
      <c r="I7" s="1">
        <f t="shared" si="6"/>
        <v>413.84576997606683</v>
      </c>
      <c r="J7" s="1">
        <f t="shared" si="7"/>
        <v>11.232691449045928</v>
      </c>
      <c r="K7" s="1">
        <f t="shared" ref="K7:K41" si="14">IF(H7&gt;0,J7/SIN(G7),"")</f>
        <v>15.015181308790424</v>
      </c>
      <c r="L7" s="1">
        <f t="shared" si="8"/>
        <v>439.41564397282889</v>
      </c>
      <c r="M7" s="1">
        <f t="shared" ref="M7:M41" si="15">IF(H7&gt;0,I7-L7,"")</f>
        <v>-25.569873996762055</v>
      </c>
      <c r="N7" s="1">
        <f t="shared" si="9"/>
        <v>409.54004476519884</v>
      </c>
      <c r="O7" s="1">
        <f t="shared" si="10"/>
        <v>12.444716066319046</v>
      </c>
      <c r="P7" s="1">
        <f t="shared" ref="P7:P41" si="16">IF(H7&gt;0,O7/SIN(G7),"")</f>
        <v>16.635342377188589</v>
      </c>
      <c r="Q7" s="1">
        <f t="shared" si="11"/>
        <v>486.82926519850804</v>
      </c>
      <c r="R7" s="1">
        <f t="shared" ref="R7:R41" si="17">IF(H7&gt;0,N7-Q7,"")</f>
        <v>-77.289220433309197</v>
      </c>
    </row>
    <row r="8" spans="1:21" x14ac:dyDescent="0.25">
      <c r="A8" s="1">
        <f t="shared" ref="A8:A41" si="18">A7+2</f>
        <v>4</v>
      </c>
      <c r="B8" s="1">
        <f t="shared" si="12"/>
        <v>6.9813170079773182E-2</v>
      </c>
      <c r="C8" s="1">
        <f t="shared" si="1"/>
        <v>9.9550464969313595</v>
      </c>
      <c r="D8" s="1">
        <f t="shared" si="2"/>
        <v>9.95513040610102</v>
      </c>
      <c r="E8" s="1">
        <f t="shared" si="13"/>
        <v>28.078142574981243</v>
      </c>
      <c r="F8" s="1">
        <f t="shared" si="3"/>
        <v>46.805780136007598</v>
      </c>
      <c r="G8" s="1">
        <f t="shared" si="4"/>
        <v>0.8169149723378919</v>
      </c>
      <c r="H8" s="1">
        <f t="shared" si="5"/>
        <v>21.749734916424131</v>
      </c>
      <c r="I8" s="1">
        <f t="shared" si="6"/>
        <v>410.55922815545915</v>
      </c>
      <c r="J8" s="1">
        <f t="shared" si="7"/>
        <v>11.180796504003721</v>
      </c>
      <c r="K8" s="1">
        <f t="shared" si="14"/>
        <v>15.336376668657502</v>
      </c>
      <c r="L8" s="1">
        <f t="shared" si="8"/>
        <v>452.92335840397578</v>
      </c>
      <c r="M8" s="1">
        <f t="shared" si="15"/>
        <v>-42.364130248516631</v>
      </c>
      <c r="N8" s="1">
        <f t="shared" si="9"/>
        <v>408.16034665014183</v>
      </c>
      <c r="O8" s="1">
        <f t="shared" si="10"/>
        <v>12.392899591305383</v>
      </c>
      <c r="P8" s="1">
        <f t="shared" si="16"/>
        <v>16.998983576979668</v>
      </c>
      <c r="Q8" s="1">
        <f t="shared" si="11"/>
        <v>502.02449362595286</v>
      </c>
      <c r="R8" s="1">
        <f t="shared" si="17"/>
        <v>-93.864146975811025</v>
      </c>
    </row>
    <row r="9" spans="1:21" x14ac:dyDescent="0.25">
      <c r="A9" s="1">
        <f t="shared" si="18"/>
        <v>6</v>
      </c>
      <c r="B9" s="1">
        <f t="shared" si="12"/>
        <v>0.10471975511965977</v>
      </c>
      <c r="C9" s="1">
        <f t="shared" si="1"/>
        <v>9.8986331598983845</v>
      </c>
      <c r="D9" s="1">
        <f t="shared" si="2"/>
        <v>9.899058814849937</v>
      </c>
      <c r="E9" s="1">
        <f t="shared" si="13"/>
        <v>29.56682823125124</v>
      </c>
      <c r="F9" s="1">
        <f t="shared" si="3"/>
        <v>45.199266033607827</v>
      </c>
      <c r="G9" s="1">
        <f t="shared" si="4"/>
        <v>0.78887601177129452</v>
      </c>
      <c r="H9" s="1">
        <f t="shared" si="5"/>
        <v>20.14322081402436</v>
      </c>
      <c r="I9" s="1">
        <f t="shared" si="6"/>
        <v>406.38542426676969</v>
      </c>
      <c r="J9" s="1">
        <f t="shared" si="7"/>
        <v>11.094407411737382</v>
      </c>
      <c r="K9" s="1">
        <f t="shared" si="14"/>
        <v>15.635577927940384</v>
      </c>
      <c r="L9" s="1">
        <f t="shared" si="8"/>
        <v>464.2806856671441</v>
      </c>
      <c r="M9" s="1">
        <f t="shared" si="15"/>
        <v>-57.895261400374409</v>
      </c>
      <c r="N9" s="1">
        <f t="shared" si="9"/>
        <v>405.8614114088474</v>
      </c>
      <c r="O9" s="1">
        <f t="shared" si="10"/>
        <v>12.306850117437094</v>
      </c>
      <c r="P9" s="1">
        <f t="shared" si="16"/>
        <v>17.344298520630609</v>
      </c>
      <c r="Q9" s="1">
        <f t="shared" si="11"/>
        <v>515.01919831080738</v>
      </c>
      <c r="R9" s="1">
        <f t="shared" si="17"/>
        <v>-109.15778690195998</v>
      </c>
    </row>
    <row r="10" spans="1:21" x14ac:dyDescent="0.25">
      <c r="A10" s="1">
        <f t="shared" si="18"/>
        <v>8</v>
      </c>
      <c r="B10" s="1">
        <f t="shared" si="12"/>
        <v>0.13962634015954636</v>
      </c>
      <c r="C10" s="1">
        <f t="shared" si="1"/>
        <v>9.8192384867687892</v>
      </c>
      <c r="D10" s="1">
        <f t="shared" si="2"/>
        <v>9.8205876074784015</v>
      </c>
      <c r="E10" s="1">
        <f t="shared" si="13"/>
        <v>31.019491261742203</v>
      </c>
      <c r="F10" s="1">
        <f t="shared" si="3"/>
        <v>43.606876026279203</v>
      </c>
      <c r="G10" s="1">
        <f t="shared" si="4"/>
        <v>0.76108356316755343</v>
      </c>
      <c r="H10" s="1">
        <f t="shared" si="5"/>
        <v>18.550830806695735</v>
      </c>
      <c r="I10" s="1">
        <f t="shared" si="6"/>
        <v>401.31441388034256</v>
      </c>
      <c r="J10" s="1">
        <f t="shared" si="7"/>
        <v>10.973678332805429</v>
      </c>
      <c r="K10" s="1">
        <f t="shared" si="14"/>
        <v>15.910650675284467</v>
      </c>
      <c r="L10" s="1">
        <f t="shared" si="8"/>
        <v>473.30304892996537</v>
      </c>
      <c r="M10" s="1">
        <f t="shared" si="15"/>
        <v>-71.988635049622815</v>
      </c>
      <c r="N10" s="1">
        <f t="shared" si="9"/>
        <v>402.64409190661445</v>
      </c>
      <c r="O10" s="1">
        <f t="shared" si="10"/>
        <v>12.187033706495555</v>
      </c>
      <c r="P10" s="1">
        <f t="shared" si="16"/>
        <v>17.669885173533828</v>
      </c>
      <c r="Q10" s="1">
        <f t="shared" si="11"/>
        <v>525.63598419436892</v>
      </c>
      <c r="R10" s="1">
        <f t="shared" si="17"/>
        <v>-122.99189228775447</v>
      </c>
    </row>
    <row r="11" spans="1:21" x14ac:dyDescent="0.25">
      <c r="A11" s="1">
        <f t="shared" si="18"/>
        <v>10</v>
      </c>
      <c r="B11" s="1">
        <f t="shared" si="12"/>
        <v>0.17453292519943295</v>
      </c>
      <c r="C11" s="1">
        <f t="shared" si="1"/>
        <v>9.716440545470288</v>
      </c>
      <c r="D11" s="1">
        <f t="shared" si="2"/>
        <v>9.7197464144590811</v>
      </c>
      <c r="E11" s="1">
        <f t="shared" si="13"/>
        <v>32.434361820317065</v>
      </c>
      <c r="F11" s="1">
        <f t="shared" si="3"/>
        <v>42.030037981708269</v>
      </c>
      <c r="G11" s="1">
        <f t="shared" si="4"/>
        <v>0.73356254751908145</v>
      </c>
      <c r="H11" s="1">
        <f t="shared" si="5"/>
        <v>16.973992762124801</v>
      </c>
      <c r="I11" s="1">
        <f t="shared" si="6"/>
        <v>395.33111008888551</v>
      </c>
      <c r="J11" s="1">
        <f t="shared" si="7"/>
        <v>10.818825980861307</v>
      </c>
      <c r="K11" s="1">
        <f t="shared" si="14"/>
        <v>16.159075299360818</v>
      </c>
      <c r="L11" s="1">
        <f t="shared" si="8"/>
        <v>479.81618004935041</v>
      </c>
      <c r="M11" s="1">
        <f t="shared" si="15"/>
        <v>-84.485069960464898</v>
      </c>
      <c r="N11" s="1">
        <f t="shared" si="9"/>
        <v>398.50960299282235</v>
      </c>
      <c r="O11" s="1">
        <f t="shared" si="10"/>
        <v>12.034101008802434</v>
      </c>
      <c r="P11" s="1">
        <f t="shared" si="16"/>
        <v>17.974218709622981</v>
      </c>
      <c r="Q11" s="1">
        <f t="shared" si="11"/>
        <v>533.7137677032797</v>
      </c>
      <c r="R11" s="1">
        <f t="shared" si="17"/>
        <v>-135.20416471045735</v>
      </c>
    </row>
    <row r="12" spans="1:21" x14ac:dyDescent="0.25">
      <c r="A12" s="1">
        <f t="shared" si="18"/>
        <v>12</v>
      </c>
      <c r="B12" s="1">
        <f t="shared" si="12"/>
        <v>0.20943951023931953</v>
      </c>
      <c r="C12" s="1">
        <f t="shared" si="1"/>
        <v>9.5896882463403088</v>
      </c>
      <c r="D12" s="1">
        <f t="shared" si="2"/>
        <v>9.5965742010052963</v>
      </c>
      <c r="E12" s="1">
        <f t="shared" si="13"/>
        <v>33.809716105144311</v>
      </c>
      <c r="F12" s="1">
        <f t="shared" si="3"/>
        <v>40.470311596729246</v>
      </c>
      <c r="G12" s="1">
        <f t="shared" si="4"/>
        <v>0.70634018667096887</v>
      </c>
      <c r="H12" s="1">
        <f t="shared" si="5"/>
        <v>15.414266377145779</v>
      </c>
      <c r="I12" s="1">
        <f t="shared" si="6"/>
        <v>388.41507296852228</v>
      </c>
      <c r="J12" s="1">
        <f t="shared" si="7"/>
        <v>10.630130549942949</v>
      </c>
      <c r="K12" s="1">
        <f t="shared" si="14"/>
        <v>16.377884408128597</v>
      </c>
      <c r="L12" s="1">
        <f t="shared" si="8"/>
        <v>483.65766656361996</v>
      </c>
      <c r="M12" s="1">
        <f t="shared" si="15"/>
        <v>-95.242593595097674</v>
      </c>
      <c r="N12" s="1">
        <f t="shared" si="9"/>
        <v>393.45954224121715</v>
      </c>
      <c r="O12" s="1">
        <f t="shared" si="10"/>
        <v>11.848885412507787</v>
      </c>
      <c r="P12" s="1">
        <f t="shared" si="16"/>
        <v>18.25562487115976</v>
      </c>
      <c r="Q12" s="1">
        <f t="shared" si="11"/>
        <v>539.10949099529068</v>
      </c>
      <c r="R12" s="1">
        <f t="shared" si="17"/>
        <v>-145.64994875407353</v>
      </c>
    </row>
    <row r="13" spans="1:21" x14ac:dyDescent="0.25">
      <c r="A13" s="1">
        <f t="shared" si="18"/>
        <v>14</v>
      </c>
      <c r="B13" s="1">
        <f t="shared" si="12"/>
        <v>0.24434609527920614</v>
      </c>
      <c r="C13" s="1">
        <f t="shared" si="1"/>
        <v>9.4382946512228472</v>
      </c>
      <c r="D13" s="1">
        <f t="shared" si="2"/>
        <v>9.4511199139676449</v>
      </c>
      <c r="E13" s="1">
        <f t="shared" si="13"/>
        <v>35.143878458884963</v>
      </c>
      <c r="F13" s="1">
        <f t="shared" si="3"/>
        <v>38.929403841068854</v>
      </c>
      <c r="G13" s="1">
        <f t="shared" si="4"/>
        <v>0.67944627286517889</v>
      </c>
      <c r="H13" s="1">
        <f t="shared" si="5"/>
        <v>13.873358621485387</v>
      </c>
      <c r="I13" s="1">
        <f t="shared" si="6"/>
        <v>380.54023262653055</v>
      </c>
      <c r="J13" s="1">
        <f t="shared" si="7"/>
        <v>10.407936963415125</v>
      </c>
      <c r="K13" s="1">
        <f t="shared" si="14"/>
        <v>16.56359061419062</v>
      </c>
      <c r="L13" s="1">
        <f t="shared" si="8"/>
        <v>484.67869689992114</v>
      </c>
      <c r="M13" s="1">
        <f t="shared" si="15"/>
        <v>-104.13846427339058</v>
      </c>
      <c r="N13" s="1">
        <f t="shared" si="9"/>
        <v>387.49591647267346</v>
      </c>
      <c r="O13" s="1">
        <f t="shared" si="10"/>
        <v>11.632400643575288</v>
      </c>
      <c r="P13" s="1">
        <f t="shared" si="16"/>
        <v>18.512249141947812</v>
      </c>
      <c r="Q13" s="1">
        <f t="shared" si="11"/>
        <v>541.69974372095953</v>
      </c>
      <c r="R13" s="1">
        <f t="shared" si="17"/>
        <v>-154.20382724828607</v>
      </c>
    </row>
    <row r="14" spans="1:21" x14ac:dyDescent="0.25">
      <c r="A14" s="1">
        <f t="shared" si="18"/>
        <v>16</v>
      </c>
      <c r="B14" s="1">
        <f t="shared" si="12"/>
        <v>0.27925268031909273</v>
      </c>
      <c r="C14" s="1">
        <f t="shared" si="1"/>
        <v>9.2614285246479504</v>
      </c>
      <c r="D14" s="1">
        <f t="shared" si="2"/>
        <v>9.2834432669854436</v>
      </c>
      <c r="E14" s="1">
        <f t="shared" si="13"/>
        <v>36.435223410222939</v>
      </c>
      <c r="F14" s="1">
        <f t="shared" si="3"/>
        <v>37.409185831867596</v>
      </c>
      <c r="G14" s="1">
        <f t="shared" si="4"/>
        <v>0.65291346325650346</v>
      </c>
      <c r="H14" s="1">
        <f t="shared" si="5"/>
        <v>12.353140612284129</v>
      </c>
      <c r="I14" s="1">
        <f t="shared" si="6"/>
        <v>371.67454024778726</v>
      </c>
      <c r="J14" s="1">
        <f t="shared" si="7"/>
        <v>10.152656490414611</v>
      </c>
      <c r="K14" s="1">
        <f t="shared" si="14"/>
        <v>16.712103864317953</v>
      </c>
      <c r="L14" s="1">
        <f t="shared" si="8"/>
        <v>482.74608900070859</v>
      </c>
      <c r="M14" s="1">
        <f t="shared" si="15"/>
        <v>-111.07154875292133</v>
      </c>
      <c r="N14" s="1">
        <f t="shared" si="9"/>
        <v>380.62117394640319</v>
      </c>
      <c r="O14" s="1">
        <f t="shared" si="10"/>
        <v>11.385837801500116</v>
      </c>
      <c r="P14" s="1">
        <f t="shared" si="16"/>
        <v>18.742021273013336</v>
      </c>
      <c r="Q14" s="1">
        <f t="shared" si="11"/>
        <v>541.38231445730173</v>
      </c>
      <c r="R14" s="1">
        <f t="shared" si="17"/>
        <v>-160.76114051089854</v>
      </c>
    </row>
    <row r="15" spans="1:21" x14ac:dyDescent="0.25">
      <c r="A15" s="1">
        <f t="shared" si="18"/>
        <v>18</v>
      </c>
      <c r="B15" s="1">
        <f t="shared" si="12"/>
        <v>0.31415926535897931</v>
      </c>
      <c r="C15" s="1">
        <f t="shared" si="1"/>
        <v>9.0581039529730738</v>
      </c>
      <c r="D15" s="1">
        <f t="shared" si="2"/>
        <v>9.0936156603202392</v>
      </c>
      <c r="E15" s="1">
        <f t="shared" si="13"/>
        <v>37.682177654251475</v>
      </c>
      <c r="F15" s="1">
        <f t="shared" si="3"/>
        <v>35.911711143928784</v>
      </c>
      <c r="G15" s="1">
        <f t="shared" si="4"/>
        <v>0.62677759948669642</v>
      </c>
      <c r="H15" s="1">
        <f t="shared" si="5"/>
        <v>10.855665924345317</v>
      </c>
      <c r="I15" s="1">
        <f t="shared" si="6"/>
        <v>361.7795400040817</v>
      </c>
      <c r="J15" s="1">
        <f t="shared" si="7"/>
        <v>9.8647687897539313</v>
      </c>
      <c r="K15" s="1">
        <f t="shared" si="14"/>
        <v>16.818637859295791</v>
      </c>
      <c r="L15" s="1">
        <f t="shared" si="8"/>
        <v>477.74471383506403</v>
      </c>
      <c r="M15" s="1">
        <f t="shared" si="15"/>
        <v>-115.96517383098234</v>
      </c>
      <c r="N15" s="1">
        <f t="shared" si="9"/>
        <v>372.83824207312978</v>
      </c>
      <c r="O15" s="1">
        <f t="shared" si="10"/>
        <v>11.110561812961738</v>
      </c>
      <c r="P15" s="1">
        <f t="shared" si="16"/>
        <v>18.942614827385686</v>
      </c>
      <c r="Q15" s="1">
        <f t="shared" si="11"/>
        <v>538.07770734509029</v>
      </c>
      <c r="R15" s="1">
        <f t="shared" si="17"/>
        <v>-165.23946527196051</v>
      </c>
    </row>
    <row r="16" spans="1:21" x14ac:dyDescent="0.25">
      <c r="A16" s="1">
        <f t="shared" si="18"/>
        <v>20</v>
      </c>
      <c r="B16" s="1">
        <f t="shared" si="12"/>
        <v>0.3490658503988659</v>
      </c>
      <c r="C16" s="1">
        <f t="shared" si="1"/>
        <v>8.8271678148370221</v>
      </c>
      <c r="D16" s="1">
        <f t="shared" si="2"/>
        <v>8.8817212309068623</v>
      </c>
      <c r="E16" s="1">
        <f t="shared" si="13"/>
        <v>38.883221969302802</v>
      </c>
      <c r="F16" s="1">
        <f t="shared" si="3"/>
        <v>34.439235491273571</v>
      </c>
      <c r="G16" s="1">
        <f t="shared" si="4"/>
        <v>0.60107805119241053</v>
      </c>
      <c r="H16" s="1">
        <f t="shared" si="5"/>
        <v>9.3831902716901041</v>
      </c>
      <c r="I16" s="1">
        <f t="shared" si="6"/>
        <v>350.80985294668938</v>
      </c>
      <c r="J16" s="1">
        <f t="shared" si="7"/>
        <v>9.5448244580412211</v>
      </c>
      <c r="K16" s="1">
        <f t="shared" si="14"/>
        <v>16.877605794321354</v>
      </c>
      <c r="L16" s="1">
        <f t="shared" si="8"/>
        <v>469.58045729645193</v>
      </c>
      <c r="M16" s="1">
        <f t="shared" si="15"/>
        <v>-118.77060434976255</v>
      </c>
      <c r="N16" s="1">
        <f t="shared" si="9"/>
        <v>364.15057046718135</v>
      </c>
      <c r="O16" s="1">
        <f t="shared" si="10"/>
        <v>10.808107283091235</v>
      </c>
      <c r="P16" s="1">
        <f t="shared" si="16"/>
        <v>19.111401672041065</v>
      </c>
      <c r="Q16" s="1">
        <f t="shared" si="11"/>
        <v>531.73067590858943</v>
      </c>
      <c r="R16" s="1">
        <f t="shared" si="17"/>
        <v>-167.58010544140808</v>
      </c>
    </row>
    <row r="17" spans="1:18" x14ac:dyDescent="0.25">
      <c r="A17" s="1">
        <f t="shared" si="18"/>
        <v>22</v>
      </c>
      <c r="B17" s="1">
        <f t="shared" si="12"/>
        <v>0.38397243543875248</v>
      </c>
      <c r="C17" s="1">
        <f t="shared" si="1"/>
        <v>8.567284837826822</v>
      </c>
      <c r="D17" s="1">
        <f t="shared" si="2"/>
        <v>8.6478580271542853</v>
      </c>
      <c r="E17" s="1">
        <f t="shared" si="13"/>
        <v>40.036893067885728</v>
      </c>
      <c r="F17" s="1">
        <f t="shared" si="3"/>
        <v>32.994237614643986</v>
      </c>
      <c r="G17" s="1">
        <f t="shared" si="4"/>
        <v>0.57585808056089749</v>
      </c>
      <c r="H17" s="1">
        <f t="shared" si="5"/>
        <v>7.9381923950605184</v>
      </c>
      <c r="I17" s="1">
        <f t="shared" si="6"/>
        <v>338.71256201604251</v>
      </c>
      <c r="J17" s="1">
        <f t="shared" si="7"/>
        <v>9.1934481791078664</v>
      </c>
      <c r="K17" s="1">
        <f t="shared" si="14"/>
        <v>16.882506812675967</v>
      </c>
      <c r="L17" s="1">
        <f t="shared" si="8"/>
        <v>458.1839017577185</v>
      </c>
      <c r="M17" s="1">
        <f t="shared" si="15"/>
        <v>-119.47133974167599</v>
      </c>
      <c r="N17" s="1">
        <f t="shared" si="9"/>
        <v>354.56217911332567</v>
      </c>
      <c r="O17" s="1">
        <f t="shared" si="10"/>
        <v>10.480173721893763</v>
      </c>
      <c r="P17" s="1">
        <f t="shared" si="16"/>
        <v>19.245401813432377</v>
      </c>
      <c r="Q17" s="1">
        <f t="shared" si="11"/>
        <v>522.31184572380619</v>
      </c>
      <c r="R17" s="1">
        <f t="shared" si="17"/>
        <v>-167.74966661048052</v>
      </c>
    </row>
    <row r="18" spans="1:18" x14ac:dyDescent="0.25">
      <c r="A18" s="1">
        <f t="shared" si="18"/>
        <v>24</v>
      </c>
      <c r="B18" s="1">
        <f t="shared" si="12"/>
        <v>0.41887902047863906</v>
      </c>
      <c r="C18" s="1">
        <f t="shared" si="1"/>
        <v>8.2769199206205819</v>
      </c>
      <c r="D18" s="1">
        <f t="shared" si="2"/>
        <v>8.3921393019010821</v>
      </c>
      <c r="E18" s="1">
        <f t="shared" si="13"/>
        <v>41.141785379476033</v>
      </c>
      <c r="F18" s="1">
        <f t="shared" si="3"/>
        <v>31.579441067431389</v>
      </c>
      <c r="G18" s="1">
        <f t="shared" si="4"/>
        <v>0.55116522256619049</v>
      </c>
      <c r="H18" s="1">
        <f t="shared" si="5"/>
        <v>6.5233958478479224</v>
      </c>
      <c r="I18" s="1">
        <f t="shared" si="6"/>
        <v>325.42648502109881</v>
      </c>
      <c r="J18" s="1">
        <f t="shared" si="7"/>
        <v>8.8113425967544892</v>
      </c>
      <c r="K18" s="1">
        <f t="shared" si="14"/>
        <v>16.825806430577085</v>
      </c>
      <c r="L18" s="1">
        <f t="shared" si="8"/>
        <v>443.51495081637512</v>
      </c>
      <c r="M18" s="1">
        <f t="shared" si="15"/>
        <v>-118.08846579527631</v>
      </c>
      <c r="N18" s="1">
        <f t="shared" si="9"/>
        <v>344.07771137794435</v>
      </c>
      <c r="O18" s="1">
        <f t="shared" si="10"/>
        <v>10.1286201216862</v>
      </c>
      <c r="P18" s="1">
        <f t="shared" si="16"/>
        <v>19.341229750743356</v>
      </c>
      <c r="Q18" s="1">
        <f t="shared" si="11"/>
        <v>509.81952021273446</v>
      </c>
      <c r="R18" s="1">
        <f t="shared" si="17"/>
        <v>-165.74180883479011</v>
      </c>
    </row>
    <row r="19" spans="1:18" x14ac:dyDescent="0.25">
      <c r="A19" s="1">
        <f t="shared" si="18"/>
        <v>26</v>
      </c>
      <c r="B19" s="1">
        <f t="shared" si="12"/>
        <v>0.4537856055185257</v>
      </c>
      <c r="C19" s="1">
        <f t="shared" si="1"/>
        <v>7.954317335657084</v>
      </c>
      <c r="D19" s="1">
        <f t="shared" si="2"/>
        <v>8.1146949156727288</v>
      </c>
      <c r="E19" s="1">
        <f t="shared" si="13"/>
        <v>42.196552762987658</v>
      </c>
      <c r="F19" s="1">
        <f t="shared" si="3"/>
        <v>30.197836397948365</v>
      </c>
      <c r="G19" s="1">
        <f t="shared" si="4"/>
        <v>0.52705167212278359</v>
      </c>
      <c r="H19" s="1">
        <f t="shared" si="5"/>
        <v>5.1417911783648975</v>
      </c>
      <c r="I19" s="1">
        <f t="shared" si="6"/>
        <v>310.88131980820583</v>
      </c>
      <c r="J19" s="1">
        <f t="shared" si="7"/>
        <v>8.3992930636628405</v>
      </c>
      <c r="K19" s="1">
        <f t="shared" si="14"/>
        <v>16.698817056186726</v>
      </c>
      <c r="L19" s="1">
        <f t="shared" si="8"/>
        <v>425.56866405675441</v>
      </c>
      <c r="M19" s="1">
        <f t="shared" si="15"/>
        <v>-114.68734424854858</v>
      </c>
      <c r="N19" s="1">
        <f t="shared" si="9"/>
        <v>332.70249154258187</v>
      </c>
      <c r="O19" s="1">
        <f t="shared" si="10"/>
        <v>9.7554588602712897</v>
      </c>
      <c r="P19" s="1">
        <f t="shared" si="16"/>
        <v>19.395039745855136</v>
      </c>
      <c r="Q19" s="1">
        <f t="shared" si="11"/>
        <v>494.28178811703538</v>
      </c>
      <c r="R19" s="1">
        <f t="shared" si="17"/>
        <v>-161.57929657445351</v>
      </c>
    </row>
    <row r="20" spans="1:18" x14ac:dyDescent="0.25">
      <c r="A20" s="1">
        <f t="shared" si="18"/>
        <v>28</v>
      </c>
      <c r="B20" s="1">
        <f t="shared" si="12"/>
        <v>0.48869219055841229</v>
      </c>
      <c r="C20" s="1">
        <f t="shared" si="1"/>
        <v>7.5974763531147467</v>
      </c>
      <c r="D20" s="1">
        <f t="shared" si="2"/>
        <v>7.8156728409958305</v>
      </c>
      <c r="E20" s="1">
        <f t="shared" si="13"/>
        <v>43.199910146838263</v>
      </c>
      <c r="F20" s="1">
        <f t="shared" si="3"/>
        <v>28.852702967042568</v>
      </c>
      <c r="G20" s="1">
        <f t="shared" si="4"/>
        <v>0.50357466487482982</v>
      </c>
      <c r="H20" s="1">
        <f t="shared" si="5"/>
        <v>3.7966577474591006</v>
      </c>
      <c r="I20" s="1">
        <f t="shared" si="6"/>
        <v>294.99664279415674</v>
      </c>
      <c r="J20" s="1">
        <f t="shared" si="7"/>
        <v>7.9581734577852847</v>
      </c>
      <c r="K20" s="1">
        <f t="shared" si="14"/>
        <v>16.491588962145741</v>
      </c>
      <c r="L20" s="1">
        <f t="shared" si="8"/>
        <v>404.38260571216944</v>
      </c>
      <c r="M20" s="1">
        <f t="shared" si="15"/>
        <v>-109.38596291801269</v>
      </c>
      <c r="N20" s="1">
        <f t="shared" si="9"/>
        <v>320.44258648082905</v>
      </c>
      <c r="O20" s="1">
        <f t="shared" si="10"/>
        <v>9.3628489040606802</v>
      </c>
      <c r="P20" s="1">
        <f t="shared" si="16"/>
        <v>19.402474256123643</v>
      </c>
      <c r="Q20" s="1">
        <f t="shared" si="11"/>
        <v>475.7590742143812</v>
      </c>
      <c r="R20" s="1">
        <f t="shared" si="17"/>
        <v>-155.31648773355215</v>
      </c>
    </row>
    <row r="21" spans="1:18" x14ac:dyDescent="0.25">
      <c r="A21" s="1">
        <f t="shared" si="18"/>
        <v>30</v>
      </c>
      <c r="B21" s="1">
        <f t="shared" si="12"/>
        <v>0.52359877559829882</v>
      </c>
      <c r="C21" s="1">
        <f t="shared" si="1"/>
        <v>7.2041227411415285</v>
      </c>
      <c r="D21" s="1">
        <f t="shared" si="2"/>
        <v>7.4952407569997774</v>
      </c>
      <c r="E21" s="1">
        <f t="shared" si="13"/>
        <v>44.150635094610962</v>
      </c>
      <c r="F21" s="1">
        <f t="shared" si="3"/>
        <v>27.54762930552787</v>
      </c>
      <c r="G21" s="1">
        <f t="shared" si="4"/>
        <v>0.48079683250034028</v>
      </c>
      <c r="H21" s="1">
        <f t="shared" si="5"/>
        <v>2.4915840859444032</v>
      </c>
      <c r="I21" s="1">
        <f t="shared" si="6"/>
        <v>277.68073851853893</v>
      </c>
      <c r="J21" s="1">
        <f t="shared" si="7"/>
        <v>7.4889533058097495</v>
      </c>
      <c r="K21" s="1">
        <f t="shared" si="14"/>
        <v>16.192828101777092</v>
      </c>
      <c r="L21" s="1">
        <f t="shared" si="8"/>
        <v>380.04602855111915</v>
      </c>
      <c r="M21" s="1">
        <f t="shared" si="15"/>
        <v>-102.36529003258022</v>
      </c>
      <c r="N21" s="1">
        <f t="shared" si="9"/>
        <v>307.3048710369909</v>
      </c>
      <c r="O21" s="1">
        <f t="shared" si="10"/>
        <v>8.953088285572834</v>
      </c>
      <c r="P21" s="1">
        <f t="shared" si="16"/>
        <v>19.358622449394407</v>
      </c>
      <c r="Q21" s="1">
        <f t="shared" si="11"/>
        <v>454.34729090377147</v>
      </c>
      <c r="R21" s="1">
        <f t="shared" si="17"/>
        <v>-147.04241986678056</v>
      </c>
    </row>
    <row r="22" spans="1:18" x14ac:dyDescent="0.25">
      <c r="A22" s="1">
        <f t="shared" si="18"/>
        <v>32</v>
      </c>
      <c r="B22" s="1">
        <f t="shared" si="12"/>
        <v>0.55850536063818546</v>
      </c>
      <c r="C22" s="1">
        <f t="shared" si="1"/>
        <v>6.7716754984387251</v>
      </c>
      <c r="D22" s="1">
        <f t="shared" si="2"/>
        <v>7.1535877218845485</v>
      </c>
      <c r="E22" s="1">
        <f t="shared" si="13"/>
        <v>45.047569294404873</v>
      </c>
      <c r="F22" s="1">
        <f t="shared" si="3"/>
        <v>26.286530498061808</v>
      </c>
      <c r="G22" s="1">
        <f t="shared" si="4"/>
        <v>0.45878650611708344</v>
      </c>
      <c r="H22" s="1">
        <f t="shared" si="5"/>
        <v>1.2304852784783407</v>
      </c>
      <c r="I22" s="1">
        <f t="shared" si="6"/>
        <v>258.82923381798167</v>
      </c>
      <c r="J22" s="1">
        <f t="shared" si="7"/>
        <v>6.9927065142400773</v>
      </c>
      <c r="K22" s="1">
        <f t="shared" si="14"/>
        <v>15.789865387724342</v>
      </c>
      <c r="L22" s="1">
        <f t="shared" si="8"/>
        <v>352.7111895876302</v>
      </c>
      <c r="M22" s="1">
        <f t="shared" si="15"/>
        <v>-93.881955769648528</v>
      </c>
      <c r="N22" s="1">
        <f t="shared" si="9"/>
        <v>293.29709659726649</v>
      </c>
      <c r="O22" s="1">
        <f t="shared" si="10"/>
        <v>8.5286058307626966</v>
      </c>
      <c r="P22" s="1">
        <f t="shared" si="16"/>
        <v>19.257999422465179</v>
      </c>
      <c r="Q22" s="1">
        <f t="shared" si="11"/>
        <v>430.18174750598905</v>
      </c>
      <c r="R22" s="1">
        <f t="shared" si="17"/>
        <v>-136.88465090872256</v>
      </c>
    </row>
    <row r="23" spans="1:18" x14ac:dyDescent="0.25">
      <c r="A23" s="1">
        <f t="shared" si="18"/>
        <v>34</v>
      </c>
      <c r="B23" s="1">
        <f t="shared" si="12"/>
        <v>0.59341194567807209</v>
      </c>
      <c r="C23" s="1">
        <f t="shared" si="1"/>
        <v>6.2972080623616016</v>
      </c>
      <c r="D23" s="1">
        <f t="shared" si="2"/>
        <v>6.7909259090683491</v>
      </c>
      <c r="E23" s="1">
        <f t="shared" si="13"/>
        <v>45.889619970059655</v>
      </c>
      <c r="F23" s="1">
        <f t="shared" si="3"/>
        <v>25.073660579327388</v>
      </c>
      <c r="G23" s="1">
        <f t="shared" si="4"/>
        <v>0.43761793263677179</v>
      </c>
      <c r="H23" s="1">
        <f t="shared" si="5"/>
        <v>1.7615359743921033E-2</v>
      </c>
      <c r="I23" s="1">
        <f t="shared" si="6"/>
        <v>238.32350559425109</v>
      </c>
      <c r="J23" s="1">
        <f t="shared" si="7"/>
        <v>6.4706220858942993</v>
      </c>
      <c r="K23" s="1">
        <f t="shared" si="14"/>
        <v>15.268712703895309</v>
      </c>
      <c r="L23" s="1">
        <f t="shared" si="8"/>
        <v>322.60699209751238</v>
      </c>
      <c r="M23" s="1">
        <f t="shared" si="15"/>
        <v>-84.283486503261287</v>
      </c>
      <c r="N23" s="1">
        <f t="shared" si="9"/>
        <v>278.4279622718023</v>
      </c>
      <c r="O23" s="1">
        <f t="shared" si="10"/>
        <v>8.091952113585684</v>
      </c>
      <c r="P23" s="1">
        <f t="shared" si="16"/>
        <v>19.094561604109195</v>
      </c>
      <c r="Q23" s="1">
        <f t="shared" si="11"/>
        <v>403.44194065232415</v>
      </c>
      <c r="R23" s="1">
        <f t="shared" si="17"/>
        <v>-125.01397838052185</v>
      </c>
    </row>
    <row r="24" spans="1:18" x14ac:dyDescent="0.25">
      <c r="A24" s="1">
        <f t="shared" si="18"/>
        <v>36</v>
      </c>
      <c r="B24" s="1">
        <f t="shared" si="12"/>
        <v>0.62831853071795862</v>
      </c>
      <c r="C24" s="1">
        <f t="shared" si="1"/>
        <v>5.7774031082707396</v>
      </c>
      <c r="D24" s="1">
        <f t="shared" si="2"/>
        <v>6.4074923909684713</v>
      </c>
      <c r="E24" s="1">
        <f t="shared" si="13"/>
        <v>46.675761212534979</v>
      </c>
      <c r="F24" s="1">
        <f t="shared" si="3"/>
        <v>23.913617360057614</v>
      </c>
      <c r="G24" s="1">
        <f t="shared" si="4"/>
        <v>0.41737135899507966</v>
      </c>
      <c r="H24" s="1">
        <f t="shared" si="5"/>
        <v>-1.1424278595258528</v>
      </c>
      <c r="I24" s="1">
        <f t="shared" si="6"/>
        <v>216.02882592343158</v>
      </c>
      <c r="J24" s="1">
        <f t="shared" si="7"/>
        <v>5.9240172979456727</v>
      </c>
      <c r="K24" s="1" t="str">
        <f t="shared" si="14"/>
        <v/>
      </c>
      <c r="L24" s="1" t="str">
        <f t="shared" si="8"/>
        <v/>
      </c>
      <c r="M24" s="1" t="str">
        <f t="shared" si="15"/>
        <v/>
      </c>
      <c r="N24" s="1">
        <f t="shared" si="9"/>
        <v>262.70718802970731</v>
      </c>
      <c r="O24" s="1">
        <f t="shared" si="10"/>
        <v>7.6457896181521781</v>
      </c>
      <c r="P24" s="1" t="str">
        <f t="shared" si="16"/>
        <v/>
      </c>
      <c r="Q24" s="1" t="str">
        <f t="shared" si="11"/>
        <v/>
      </c>
      <c r="R24" s="1" t="str">
        <f t="shared" si="17"/>
        <v/>
      </c>
    </row>
    <row r="25" spans="1:18" x14ac:dyDescent="0.25">
      <c r="A25" s="1">
        <f t="shared" si="18"/>
        <v>38</v>
      </c>
      <c r="B25" s="1">
        <f t="shared" si="12"/>
        <v>0.66322511575784515</v>
      </c>
      <c r="C25" s="1">
        <f t="shared" si="1"/>
        <v>5.2084999149475948</v>
      </c>
      <c r="D25" s="1">
        <f t="shared" si="2"/>
        <v>6.0035509524415716</v>
      </c>
      <c r="E25" s="1">
        <f t="shared" si="13"/>
        <v>47.405035229822673</v>
      </c>
      <c r="F25" s="1">
        <f t="shared" si="3"/>
        <v>22.811336504221785</v>
      </c>
      <c r="G25" s="1">
        <f t="shared" si="4"/>
        <v>0.39813292877904355</v>
      </c>
      <c r="H25" s="1">
        <f t="shared" si="5"/>
        <v>-2.244708715361682</v>
      </c>
      <c r="I25" s="1">
        <f t="shared" si="6"/>
        <v>191.79220247557305</v>
      </c>
      <c r="J25" s="1">
        <f t="shared" si="7"/>
        <v>5.3543539431384017</v>
      </c>
      <c r="K25" s="1" t="str">
        <f t="shared" si="14"/>
        <v/>
      </c>
      <c r="L25" s="1" t="str">
        <f t="shared" si="8"/>
        <v/>
      </c>
      <c r="M25" s="1" t="str">
        <f t="shared" si="15"/>
        <v/>
      </c>
      <c r="N25" s="1">
        <f t="shared" si="9"/>
        <v>246.14558905010443</v>
      </c>
      <c r="O25" s="1">
        <f t="shared" si="10"/>
        <v>7.1928820928803567</v>
      </c>
      <c r="P25" s="1" t="str">
        <f t="shared" si="16"/>
        <v/>
      </c>
      <c r="Q25" s="1" t="str">
        <f t="shared" si="11"/>
        <v/>
      </c>
      <c r="R25" s="1" t="str">
        <f t="shared" si="17"/>
        <v/>
      </c>
    </row>
    <row r="26" spans="1:18" x14ac:dyDescent="0.25">
      <c r="A26" s="1">
        <f t="shared" si="18"/>
        <v>40</v>
      </c>
      <c r="B26" s="1">
        <f t="shared" si="12"/>
        <v>0.69813170079773179</v>
      </c>
      <c r="C26" s="1">
        <f t="shared" si="1"/>
        <v>4.5862331199507445</v>
      </c>
      <c r="D26" s="1">
        <f t="shared" si="2"/>
        <v>5.5793939139477118</v>
      </c>
      <c r="E26" s="1">
        <f t="shared" si="13"/>
        <v>48.076553513868724</v>
      </c>
      <c r="F26" s="1">
        <f t="shared" si="3"/>
        <v>21.77207112951114</v>
      </c>
      <c r="G26" s="1">
        <f t="shared" si="4"/>
        <v>0.3799943261883702</v>
      </c>
      <c r="H26" s="1">
        <f t="shared" si="5"/>
        <v>-3.2839740900723271</v>
      </c>
      <c r="I26" s="1">
        <f t="shared" si="6"/>
        <v>165.43986602564462</v>
      </c>
      <c r="J26" s="1">
        <f t="shared" si="7"/>
        <v>4.7632583963864805</v>
      </c>
      <c r="K26" s="1" t="str">
        <f t="shared" si="14"/>
        <v/>
      </c>
      <c r="L26" s="1" t="str">
        <f t="shared" si="8"/>
        <v/>
      </c>
      <c r="M26" s="1" t="str">
        <f t="shared" si="15"/>
        <v/>
      </c>
      <c r="N26" s="1">
        <f t="shared" si="9"/>
        <v>228.75515047185618</v>
      </c>
      <c r="O26" s="1">
        <f t="shared" si="10"/>
        <v>6.7360830862820098</v>
      </c>
      <c r="P26" s="1" t="str">
        <f t="shared" si="16"/>
        <v/>
      </c>
      <c r="Q26" s="1" t="str">
        <f t="shared" si="11"/>
        <v/>
      </c>
      <c r="R26" s="1" t="str">
        <f t="shared" si="17"/>
        <v/>
      </c>
    </row>
    <row r="27" spans="1:18" x14ac:dyDescent="0.25">
      <c r="A27" s="1">
        <f t="shared" si="18"/>
        <v>42</v>
      </c>
      <c r="B27" s="1">
        <f t="shared" si="12"/>
        <v>0.73303828583761843</v>
      </c>
      <c r="C27" s="1">
        <f t="shared" si="1"/>
        <v>3.9057615355601669</v>
      </c>
      <c r="D27" s="1">
        <f t="shared" si="2"/>
        <v>5.1353439425512022</v>
      </c>
      <c r="E27" s="1">
        <f t="shared" si="13"/>
        <v>48.689497923083472</v>
      </c>
      <c r="F27" s="1">
        <f t="shared" si="3"/>
        <v>20.801352821873962</v>
      </c>
      <c r="G27" s="1">
        <f t="shared" si="4"/>
        <v>0.36305209561071422</v>
      </c>
      <c r="H27" s="1">
        <f t="shared" si="5"/>
        <v>-4.2546923977095048</v>
      </c>
      <c r="I27" s="1">
        <f t="shared" si="6"/>
        <v>136.77435055411252</v>
      </c>
      <c r="J27" s="1">
        <f t="shared" si="7"/>
        <v>4.1525464747001797</v>
      </c>
      <c r="K27" s="1" t="str">
        <f t="shared" si="14"/>
        <v/>
      </c>
      <c r="L27" s="1" t="str">
        <f t="shared" si="8"/>
        <v/>
      </c>
      <c r="M27" s="1" t="str">
        <f t="shared" si="15"/>
        <v/>
      </c>
      <c r="N27" s="1">
        <f t="shared" si="9"/>
        <v>210.54910164459929</v>
      </c>
      <c r="O27" s="1">
        <f t="shared" si="10"/>
        <v>6.2783236604841264</v>
      </c>
      <c r="P27" s="1" t="str">
        <f t="shared" si="16"/>
        <v/>
      </c>
      <c r="Q27" s="1" t="str">
        <f t="shared" si="11"/>
        <v/>
      </c>
      <c r="R27" s="1" t="str">
        <f t="shared" si="17"/>
        <v/>
      </c>
    </row>
    <row r="28" spans="1:18" x14ac:dyDescent="0.25">
      <c r="A28" s="1">
        <f t="shared" si="18"/>
        <v>44</v>
      </c>
      <c r="B28" s="1">
        <f t="shared" si="12"/>
        <v>0.76794487087750496</v>
      </c>
      <c r="C28" s="1">
        <f t="shared" si="1"/>
        <v>3.1615855552350354</v>
      </c>
      <c r="D28" s="1">
        <f t="shared" si="2"/>
        <v>4.6717558269805011</v>
      </c>
      <c r="E28" s="1">
        <f t="shared" si="13"/>
        <v>49.24312167912116</v>
      </c>
      <c r="F28" s="1">
        <f t="shared" si="3"/>
        <v>19.904929913145814</v>
      </c>
      <c r="G28" s="1">
        <f t="shared" si="4"/>
        <v>0.34740656436310341</v>
      </c>
      <c r="H28" s="1">
        <f t="shared" si="5"/>
        <v>-5.1511153064376529</v>
      </c>
      <c r="I28" s="1">
        <f t="shared" si="6"/>
        <v>105.571105665735</v>
      </c>
      <c r="J28" s="1">
        <f t="shared" si="7"/>
        <v>3.5242543220563336</v>
      </c>
      <c r="K28" s="1" t="str">
        <f t="shared" si="14"/>
        <v/>
      </c>
      <c r="L28" s="1" t="str">
        <f t="shared" si="8"/>
        <v/>
      </c>
      <c r="M28" s="1" t="str">
        <f t="shared" si="15"/>
        <v/>
      </c>
      <c r="N28" s="1">
        <f t="shared" si="9"/>
        <v>191.54198890620054</v>
      </c>
      <c r="O28" s="1">
        <f t="shared" si="10"/>
        <v>5.8225992863416032</v>
      </c>
      <c r="P28" s="1" t="str">
        <f t="shared" si="16"/>
        <v/>
      </c>
      <c r="Q28" s="1" t="str">
        <f t="shared" si="11"/>
        <v/>
      </c>
      <c r="R28" s="1" t="str">
        <f t="shared" si="17"/>
        <v/>
      </c>
    </row>
    <row r="29" spans="1:18" x14ac:dyDescent="0.25">
      <c r="A29" s="1">
        <f t="shared" si="18"/>
        <v>46</v>
      </c>
      <c r="B29" s="1">
        <f t="shared" si="12"/>
        <v>0.80285145591739149</v>
      </c>
      <c r="C29" s="1">
        <f t="shared" si="1"/>
        <v>2.3474515786361145</v>
      </c>
      <c r="D29" s="1">
        <f t="shared" si="2"/>
        <v>4.1890181911959843</v>
      </c>
      <c r="E29" s="1">
        <f t="shared" si="13"/>
        <v>49.73675027671424</v>
      </c>
      <c r="F29" s="1">
        <f t="shared" si="3"/>
        <v>19.088679384323214</v>
      </c>
      <c r="G29" s="1">
        <f t="shared" si="4"/>
        <v>0.33316030511400413</v>
      </c>
      <c r="H29" s="1">
        <f t="shared" si="5"/>
        <v>-5.967365835260253</v>
      </c>
      <c r="I29" s="1">
        <f t="shared" si="6"/>
        <v>71.574576878187898</v>
      </c>
      <c r="J29" s="1">
        <f t="shared" si="7"/>
        <v>2.8806768883467639</v>
      </c>
      <c r="K29" s="1" t="str">
        <f t="shared" si="14"/>
        <v/>
      </c>
      <c r="L29" s="1" t="str">
        <f t="shared" si="8"/>
        <v/>
      </c>
      <c r="M29" s="1" t="str">
        <f t="shared" si="15"/>
        <v/>
      </c>
      <c r="N29" s="1">
        <f t="shared" si="9"/>
        <v>171.74974583903537</v>
      </c>
      <c r="O29" s="1">
        <f t="shared" si="10"/>
        <v>5.3719559330498186</v>
      </c>
      <c r="P29" s="1" t="str">
        <f t="shared" si="16"/>
        <v/>
      </c>
      <c r="Q29" s="1" t="str">
        <f t="shared" si="11"/>
        <v/>
      </c>
      <c r="R29" s="1" t="str">
        <f t="shared" si="17"/>
        <v/>
      </c>
    </row>
    <row r="30" spans="1:18" x14ac:dyDescent="0.25">
      <c r="A30" s="1">
        <f t="shared" si="18"/>
        <v>48</v>
      </c>
      <c r="B30" s="1">
        <f t="shared" si="12"/>
        <v>0.83775804095727813</v>
      </c>
      <c r="C30" s="1">
        <f t="shared" si="1"/>
        <v>1.4562418650982067</v>
      </c>
      <c r="D30" s="1">
        <f t="shared" si="2"/>
        <v>3.6875551193285503</v>
      </c>
      <c r="E30" s="1">
        <f t="shared" si="13"/>
        <v>50.169782305454198</v>
      </c>
      <c r="F30" s="1">
        <f t="shared" si="3"/>
        <v>18.358490054802246</v>
      </c>
      <c r="G30" s="1">
        <f t="shared" si="4"/>
        <v>0.32041609715093339</v>
      </c>
      <c r="H30" s="1">
        <f t="shared" si="5"/>
        <v>-6.697555164781221</v>
      </c>
      <c r="I30" s="1">
        <f t="shared" si="6"/>
        <v>34.493688587208737</v>
      </c>
      <c r="J30" s="1">
        <f t="shared" si="7"/>
        <v>2.2244160021983177</v>
      </c>
      <c r="K30" s="1" t="str">
        <f t="shared" si="14"/>
        <v/>
      </c>
      <c r="L30" s="1" t="str">
        <f t="shared" si="8"/>
        <v/>
      </c>
      <c r="M30" s="1" t="str">
        <f t="shared" si="15"/>
        <v/>
      </c>
      <c r="N30" s="1">
        <f t="shared" si="9"/>
        <v>151.18975989247056</v>
      </c>
      <c r="O30" s="1">
        <f t="shared" si="10"/>
        <v>4.9294753755085452</v>
      </c>
      <c r="P30" s="1" t="str">
        <f t="shared" si="16"/>
        <v/>
      </c>
      <c r="Q30" s="1" t="str">
        <f t="shared" si="11"/>
        <v/>
      </c>
      <c r="R30" s="1" t="str">
        <f t="shared" si="17"/>
        <v/>
      </c>
    </row>
    <row r="31" spans="1:18" x14ac:dyDescent="0.25">
      <c r="A31" s="1">
        <f t="shared" si="18"/>
        <v>50</v>
      </c>
      <c r="B31" s="1">
        <f t="shared" si="12"/>
        <v>0.87266462599716477</v>
      </c>
      <c r="C31" s="1">
        <f t="shared" si="1"/>
        <v>0.47984836514500984</v>
      </c>
      <c r="D31" s="1">
        <f t="shared" si="2"/>
        <v>3.1678276635202991</v>
      </c>
      <c r="E31" s="1">
        <f t="shared" si="13"/>
        <v>50.541690182517499</v>
      </c>
      <c r="F31" s="1">
        <f t="shared" si="3"/>
        <v>17.72011698129198</v>
      </c>
      <c r="G31" s="1">
        <f t="shared" si="4"/>
        <v>0.30927438516210354</v>
      </c>
      <c r="H31" s="1">
        <f t="shared" si="5"/>
        <v>-7.335928238291487</v>
      </c>
      <c r="I31" s="1">
        <f t="shared" si="6"/>
        <v>-6.0033297572014668</v>
      </c>
      <c r="J31" s="1">
        <f t="shared" si="7"/>
        <v>1.5584405836435544</v>
      </c>
      <c r="K31" s="1" t="str">
        <f t="shared" si="14"/>
        <v/>
      </c>
      <c r="L31" s="1" t="str">
        <f t="shared" si="8"/>
        <v/>
      </c>
      <c r="M31" s="1" t="str">
        <f t="shared" si="15"/>
        <v/>
      </c>
      <c r="N31" s="1">
        <f t="shared" si="9"/>
        <v>129.88093420433228</v>
      </c>
      <c r="O31" s="1">
        <f t="shared" si="10"/>
        <v>4.4982597542636285</v>
      </c>
      <c r="P31" s="1" t="str">
        <f t="shared" si="16"/>
        <v/>
      </c>
      <c r="Q31" s="1" t="str">
        <f t="shared" si="11"/>
        <v/>
      </c>
      <c r="R31" s="1" t="str">
        <f t="shared" si="17"/>
        <v/>
      </c>
    </row>
    <row r="32" spans="1:18" x14ac:dyDescent="0.25">
      <c r="A32" s="1">
        <f t="shared" si="18"/>
        <v>52</v>
      </c>
      <c r="B32" s="1">
        <f t="shared" si="12"/>
        <v>0.90757121103705141</v>
      </c>
      <c r="C32" s="1">
        <f t="shared" si="1"/>
        <v>0</v>
      </c>
      <c r="D32" s="1">
        <f t="shared" si="2"/>
        <v>2.6303352052016464</v>
      </c>
      <c r="E32" s="1">
        <f t="shared" si="13"/>
        <v>50.852020795443948</v>
      </c>
      <c r="F32" s="1">
        <f t="shared" si="3"/>
        <v>17.179010259848049</v>
      </c>
      <c r="G32" s="1">
        <f t="shared" si="4"/>
        <v>0.29983029126823507</v>
      </c>
      <c r="H32" s="1">
        <f t="shared" si="5"/>
        <v>-7.8770349597354183</v>
      </c>
      <c r="I32" s="1">
        <f t="shared" si="6"/>
        <v>-26.065025994304932</v>
      </c>
      <c r="J32" s="1">
        <f t="shared" si="7"/>
        <v>1.2499999999999998</v>
      </c>
      <c r="K32" s="1" t="str">
        <f t="shared" si="14"/>
        <v/>
      </c>
      <c r="L32" s="1" t="str">
        <f t="shared" si="8"/>
        <v/>
      </c>
      <c r="M32" s="1" t="str">
        <f t="shared" si="15"/>
        <v/>
      </c>
      <c r="N32" s="1">
        <f t="shared" si="9"/>
        <v>107.8437434132675</v>
      </c>
      <c r="O32" s="1">
        <f t="shared" si="10"/>
        <v>4.081415435565984</v>
      </c>
      <c r="P32" s="1" t="str">
        <f t="shared" si="16"/>
        <v/>
      </c>
      <c r="Q32" s="1" t="str">
        <f t="shared" si="11"/>
        <v/>
      </c>
      <c r="R32" s="1" t="str">
        <f t="shared" si="17"/>
        <v/>
      </c>
    </row>
    <row r="33" spans="1:21" x14ac:dyDescent="0.25">
      <c r="A33" s="1">
        <f t="shared" si="18"/>
        <v>54</v>
      </c>
      <c r="B33" s="1">
        <f t="shared" si="12"/>
        <v>0.94247779607693793</v>
      </c>
      <c r="C33" s="1">
        <f t="shared" si="1"/>
        <v>0</v>
      </c>
      <c r="D33" s="1">
        <f t="shared" si="2"/>
        <v>2.0756166397521127</v>
      </c>
      <c r="E33" s="1">
        <f t="shared" si="13"/>
        <v>51.100396054184465</v>
      </c>
      <c r="F33" s="1">
        <f t="shared" si="3"/>
        <v>16.740125493121568</v>
      </c>
      <c r="G33" s="1">
        <f t="shared" si="4"/>
        <v>0.2921703070520108</v>
      </c>
      <c r="H33" s="1">
        <f t="shared" si="5"/>
        <v>-8.3159197264618996</v>
      </c>
      <c r="I33" s="1">
        <f t="shared" si="6"/>
        <v>-26.375495067730579</v>
      </c>
      <c r="J33" s="1">
        <f t="shared" si="7"/>
        <v>1.2499999999999998</v>
      </c>
      <c r="K33" s="1" t="str">
        <f t="shared" si="14"/>
        <v/>
      </c>
      <c r="L33" s="1" t="str">
        <f t="shared" si="8"/>
        <v/>
      </c>
      <c r="M33" s="1" t="str">
        <f t="shared" si="15"/>
        <v/>
      </c>
      <c r="N33" s="1">
        <f t="shared" si="9"/>
        <v>85.100282229836623</v>
      </c>
      <c r="O33" s="1">
        <f t="shared" si="10"/>
        <v>3.6820362327896707</v>
      </c>
      <c r="P33" s="1" t="str">
        <f t="shared" si="16"/>
        <v/>
      </c>
      <c r="Q33" s="1" t="str">
        <f t="shared" si="11"/>
        <v/>
      </c>
      <c r="R33" s="1" t="str">
        <f t="shared" si="17"/>
        <v/>
      </c>
    </row>
    <row r="34" spans="1:21" x14ac:dyDescent="0.25">
      <c r="A34" s="1">
        <f t="shared" si="18"/>
        <v>56</v>
      </c>
      <c r="B34" s="1">
        <f t="shared" si="12"/>
        <v>0.97738438111682457</v>
      </c>
      <c r="C34" s="1">
        <f t="shared" si="1"/>
        <v>0</v>
      </c>
      <c r="D34" s="1">
        <f t="shared" si="2"/>
        <v>1.5042513543934604</v>
      </c>
      <c r="E34" s="1">
        <f t="shared" si="13"/>
        <v>51.286513351745548</v>
      </c>
      <c r="F34" s="1">
        <f t="shared" si="3"/>
        <v>16.407727515823051</v>
      </c>
      <c r="G34" s="1">
        <f t="shared" si="4"/>
        <v>0.28636886792118227</v>
      </c>
      <c r="H34" s="1">
        <f t="shared" si="5"/>
        <v>-8.6483177037604158</v>
      </c>
      <c r="I34" s="1">
        <f t="shared" si="6"/>
        <v>-26.608141689681933</v>
      </c>
      <c r="J34" s="1">
        <f t="shared" si="7"/>
        <v>1.2499999999999998</v>
      </c>
      <c r="K34" s="1" t="str">
        <f t="shared" si="14"/>
        <v/>
      </c>
      <c r="L34" s="1" t="str">
        <f t="shared" si="8"/>
        <v/>
      </c>
      <c r="M34" s="1" t="str">
        <f t="shared" si="15"/>
        <v/>
      </c>
      <c r="N34" s="1">
        <f t="shared" si="9"/>
        <v>61.674305530131875</v>
      </c>
      <c r="O34" s="1">
        <f t="shared" si="10"/>
        <v>3.3031860649436022</v>
      </c>
      <c r="P34" s="1" t="str">
        <f t="shared" si="16"/>
        <v/>
      </c>
      <c r="Q34" s="1" t="str">
        <f t="shared" si="11"/>
        <v/>
      </c>
      <c r="R34" s="1" t="str">
        <f t="shared" si="17"/>
        <v/>
      </c>
    </row>
    <row r="35" spans="1:21" x14ac:dyDescent="0.25">
      <c r="A35" s="1">
        <f t="shared" si="18"/>
        <v>58</v>
      </c>
      <c r="B35" s="1">
        <f t="shared" si="12"/>
        <v>1.0122909661567112</v>
      </c>
      <c r="C35" s="1">
        <f t="shared" si="1"/>
        <v>0</v>
      </c>
      <c r="D35" s="1">
        <f t="shared" si="2"/>
        <v>0.91685996962721106</v>
      </c>
      <c r="E35" s="1">
        <f t="shared" si="13"/>
        <v>51.410145932869298</v>
      </c>
      <c r="F35" s="1">
        <f t="shared" si="3"/>
        <v>16.185202704537861</v>
      </c>
      <c r="G35" s="1">
        <f t="shared" si="4"/>
        <v>0.28248507729687661</v>
      </c>
      <c r="H35" s="1">
        <f t="shared" si="5"/>
        <v>-8.8708425150456058</v>
      </c>
      <c r="I35" s="1">
        <f t="shared" si="6"/>
        <v>-26.762682416086619</v>
      </c>
      <c r="J35" s="1">
        <f t="shared" si="7"/>
        <v>1.2499999999999998</v>
      </c>
      <c r="K35" s="1" t="str">
        <f t="shared" si="14"/>
        <v/>
      </c>
      <c r="L35" s="1" t="str">
        <f t="shared" si="8"/>
        <v/>
      </c>
      <c r="M35" s="1" t="str">
        <f t="shared" si="15"/>
        <v/>
      </c>
      <c r="N35" s="1">
        <f t="shared" si="9"/>
        <v>37.591258754715653</v>
      </c>
      <c r="O35" s="1">
        <f t="shared" si="10"/>
        <v>2.9478811430402501</v>
      </c>
      <c r="P35" s="1" t="str">
        <f t="shared" si="16"/>
        <v/>
      </c>
      <c r="Q35" s="1" t="str">
        <f t="shared" si="11"/>
        <v/>
      </c>
      <c r="R35" s="1" t="str">
        <f t="shared" si="17"/>
        <v/>
      </c>
    </row>
    <row r="36" spans="1:21" x14ac:dyDescent="0.25">
      <c r="A36" s="1">
        <f t="shared" si="18"/>
        <v>60</v>
      </c>
      <c r="B36" s="1">
        <f t="shared" si="12"/>
        <v>1.0471975511965976</v>
      </c>
      <c r="C36" s="1">
        <f t="shared" si="1"/>
        <v>0</v>
      </c>
      <c r="D36" s="1">
        <f t="shared" si="2"/>
        <v>0.31410481561820802</v>
      </c>
      <c r="E36" s="1">
        <f t="shared" si="13"/>
        <v>51.471143170299747</v>
      </c>
      <c r="F36" s="1">
        <f t="shared" si="3"/>
        <v>16.074897297330441</v>
      </c>
      <c r="G36" s="1">
        <f t="shared" si="4"/>
        <v>0.28055988475835408</v>
      </c>
      <c r="H36" s="1">
        <f t="shared" si="5"/>
        <v>-8.9811479222530259</v>
      </c>
      <c r="I36" s="1">
        <f t="shared" si="6"/>
        <v>-26.838928962874679</v>
      </c>
      <c r="J36" s="1">
        <f t="shared" si="7"/>
        <v>1.2499999999999998</v>
      </c>
      <c r="K36" s="1" t="str">
        <f t="shared" si="14"/>
        <v/>
      </c>
      <c r="L36" s="1" t="str">
        <f t="shared" si="8"/>
        <v/>
      </c>
      <c r="M36" s="1" t="str">
        <f t="shared" si="15"/>
        <v/>
      </c>
      <c r="N36" s="1">
        <f t="shared" si="9"/>
        <v>12.878297440346529</v>
      </c>
      <c r="O36" s="1">
        <f t="shared" si="10"/>
        <v>2.6190717903396239</v>
      </c>
      <c r="P36" s="1" t="str">
        <f t="shared" si="16"/>
        <v/>
      </c>
      <c r="Q36" s="1" t="str">
        <f t="shared" si="11"/>
        <v/>
      </c>
      <c r="R36" s="1" t="str">
        <f t="shared" si="17"/>
        <v/>
      </c>
    </row>
    <row r="37" spans="1:21" x14ac:dyDescent="0.25">
      <c r="A37" s="1">
        <f t="shared" si="18"/>
        <v>62</v>
      </c>
      <c r="B37" s="1">
        <f t="shared" si="12"/>
        <v>1.0821041362364843</v>
      </c>
      <c r="C37" s="1">
        <f t="shared" si="1"/>
        <v>0</v>
      </c>
      <c r="D37" s="1">
        <f t="shared" si="2"/>
        <v>0</v>
      </c>
      <c r="E37" s="1">
        <f t="shared" si="13"/>
        <v>51.469430748298983</v>
      </c>
      <c r="F37" s="1">
        <f t="shared" si="3"/>
        <v>16.077998696806013</v>
      </c>
      <c r="G37" s="1">
        <f t="shared" si="4"/>
        <v>0.28061401439062245</v>
      </c>
      <c r="H37" s="1">
        <f t="shared" si="5"/>
        <v>-8.9780465227774542</v>
      </c>
      <c r="I37" s="1">
        <f t="shared" si="6"/>
        <v>-26.836788435373723</v>
      </c>
      <c r="J37" s="1">
        <f t="shared" si="7"/>
        <v>1.2499999999999998</v>
      </c>
      <c r="K37" s="1" t="str">
        <f t="shared" si="14"/>
        <v/>
      </c>
      <c r="L37" s="1" t="str">
        <f t="shared" si="8"/>
        <v/>
      </c>
      <c r="M37" s="1" t="str">
        <f t="shared" si="15"/>
        <v/>
      </c>
      <c r="N37" s="1">
        <f t="shared" si="9"/>
        <v>0</v>
      </c>
      <c r="O37" s="1">
        <f t="shared" si="10"/>
        <v>2.4620193825305199</v>
      </c>
      <c r="P37" s="1" t="str">
        <f t="shared" si="16"/>
        <v/>
      </c>
      <c r="Q37" s="1" t="str">
        <f t="shared" si="11"/>
        <v/>
      </c>
      <c r="R37" s="1" t="str">
        <f t="shared" si="17"/>
        <v/>
      </c>
    </row>
    <row r="38" spans="1:21" x14ac:dyDescent="0.25">
      <c r="A38" s="1">
        <f t="shared" si="18"/>
        <v>64</v>
      </c>
      <c r="B38" s="1">
        <f t="shared" si="12"/>
        <v>1.1170107212763709</v>
      </c>
      <c r="C38" s="1">
        <f t="shared" si="1"/>
        <v>0</v>
      </c>
      <c r="D38" s="1">
        <f t="shared" si="2"/>
        <v>0</v>
      </c>
      <c r="E38" s="1">
        <f t="shared" si="13"/>
        <v>51.405010753189451</v>
      </c>
      <c r="F38" s="1">
        <f t="shared" si="3"/>
        <v>16.194473292847828</v>
      </c>
      <c r="G38" s="1">
        <f t="shared" si="4"/>
        <v>0.28264687958648244</v>
      </c>
      <c r="H38" s="1">
        <f t="shared" si="5"/>
        <v>-8.861571926735639</v>
      </c>
      <c r="I38" s="1">
        <f t="shared" si="6"/>
        <v>-26.756263441486812</v>
      </c>
      <c r="J38" s="1">
        <f t="shared" si="7"/>
        <v>1.2499999999999998</v>
      </c>
      <c r="K38" s="1" t="str">
        <f t="shared" si="14"/>
        <v/>
      </c>
      <c r="L38" s="1" t="str">
        <f t="shared" si="8"/>
        <v/>
      </c>
      <c r="M38" s="1" t="str">
        <f t="shared" si="15"/>
        <v/>
      </c>
      <c r="N38" s="1">
        <f t="shared" si="9"/>
        <v>0</v>
      </c>
      <c r="O38" s="1">
        <f t="shared" si="10"/>
        <v>2.4620193825305199</v>
      </c>
      <c r="P38" s="1" t="str">
        <f t="shared" si="16"/>
        <v/>
      </c>
      <c r="Q38" s="1" t="str">
        <f t="shared" si="11"/>
        <v/>
      </c>
      <c r="R38" s="1" t="str">
        <f t="shared" si="17"/>
        <v/>
      </c>
    </row>
    <row r="39" spans="1:21" x14ac:dyDescent="0.25">
      <c r="A39" s="1">
        <f t="shared" si="18"/>
        <v>66</v>
      </c>
      <c r="B39" s="1">
        <f t="shared" si="12"/>
        <v>1.1519173063162575</v>
      </c>
      <c r="C39" s="1">
        <f t="shared" si="1"/>
        <v>0</v>
      </c>
      <c r="D39" s="1">
        <f t="shared" si="2"/>
        <v>0</v>
      </c>
      <c r="E39" s="1">
        <f t="shared" si="13"/>
        <v>51.277961670812047</v>
      </c>
      <c r="F39" s="1">
        <f t="shared" si="3"/>
        <v>16.423068242152649</v>
      </c>
      <c r="G39" s="1">
        <f t="shared" si="4"/>
        <v>0.28663661410528113</v>
      </c>
      <c r="H39" s="1">
        <f t="shared" si="5"/>
        <v>-8.6329769774308183</v>
      </c>
      <c r="I39" s="1">
        <f t="shared" si="6"/>
        <v>-26.597452088515055</v>
      </c>
      <c r="J39" s="1">
        <f t="shared" si="7"/>
        <v>1.2499999999999998</v>
      </c>
      <c r="K39" s="1" t="str">
        <f t="shared" si="14"/>
        <v/>
      </c>
      <c r="L39" s="1" t="str">
        <f t="shared" si="8"/>
        <v/>
      </c>
      <c r="M39" s="1" t="str">
        <f t="shared" si="15"/>
        <v/>
      </c>
      <c r="N39" s="1">
        <f t="shared" si="9"/>
        <v>0</v>
      </c>
      <c r="O39" s="1">
        <f t="shared" si="10"/>
        <v>2.4620193825305199</v>
      </c>
      <c r="P39" s="1" t="str">
        <f t="shared" si="16"/>
        <v/>
      </c>
      <c r="Q39" s="1" t="str">
        <f t="shared" si="11"/>
        <v/>
      </c>
      <c r="R39" s="1" t="str">
        <f t="shared" si="17"/>
        <v/>
      </c>
    </row>
    <row r="40" spans="1:21" x14ac:dyDescent="0.25">
      <c r="A40" s="1">
        <f t="shared" si="18"/>
        <v>68</v>
      </c>
      <c r="B40" s="1">
        <f t="shared" si="12"/>
        <v>1.1868238913561442</v>
      </c>
      <c r="C40" s="1">
        <f t="shared" si="1"/>
        <v>0</v>
      </c>
      <c r="D40" s="1">
        <f t="shared" si="2"/>
        <v>0</v>
      </c>
      <c r="E40" s="1">
        <f t="shared" si="13"/>
        <v>51.088438290903234</v>
      </c>
      <c r="F40" s="1">
        <f t="shared" si="3"/>
        <v>16.761376988476584</v>
      </c>
      <c r="G40" s="1">
        <f t="shared" si="4"/>
        <v>0.29254121561692809</v>
      </c>
      <c r="H40" s="1">
        <f t="shared" si="5"/>
        <v>-8.2946682311068827</v>
      </c>
      <c r="I40" s="1">
        <f t="shared" si="6"/>
        <v>-26.360547863629041</v>
      </c>
      <c r="J40" s="1">
        <f t="shared" si="7"/>
        <v>1.2499999999999998</v>
      </c>
      <c r="K40" s="1" t="str">
        <f t="shared" si="14"/>
        <v/>
      </c>
      <c r="L40" s="1" t="str">
        <f t="shared" si="8"/>
        <v/>
      </c>
      <c r="M40" s="1" t="str">
        <f t="shared" si="15"/>
        <v/>
      </c>
      <c r="N40" s="1">
        <f t="shared" si="9"/>
        <v>0</v>
      </c>
      <c r="O40" s="1">
        <f t="shared" si="10"/>
        <v>2.4620193825305199</v>
      </c>
      <c r="P40" s="1" t="str">
        <f t="shared" si="16"/>
        <v/>
      </c>
      <c r="Q40" s="1" t="str">
        <f t="shared" si="11"/>
        <v/>
      </c>
      <c r="R40" s="1" t="str">
        <f t="shared" si="17"/>
        <v/>
      </c>
    </row>
    <row r="41" spans="1:21" x14ac:dyDescent="0.25">
      <c r="A41" s="1">
        <f t="shared" si="18"/>
        <v>70</v>
      </c>
      <c r="B41" s="1">
        <f t="shared" si="12"/>
        <v>1.2217304763960306</v>
      </c>
      <c r="C41" s="1">
        <f t="shared" si="1"/>
        <v>0</v>
      </c>
      <c r="D41" s="1">
        <f t="shared" si="2"/>
        <v>0</v>
      </c>
      <c r="E41" s="1">
        <f t="shared" si="13"/>
        <v>50.8366715185076</v>
      </c>
      <c r="F41" s="1">
        <f t="shared" si="3"/>
        <v>17.205960700305241</v>
      </c>
      <c r="G41" s="1">
        <f t="shared" si="4"/>
        <v>0.30030066518907578</v>
      </c>
      <c r="H41" s="1">
        <f t="shared" si="5"/>
        <v>-7.8500845192782265</v>
      </c>
      <c r="I41" s="1">
        <f t="shared" si="6"/>
        <v>-26.045839398134497</v>
      </c>
      <c r="J41" s="1">
        <f t="shared" si="7"/>
        <v>1.2499999999999998</v>
      </c>
      <c r="K41" s="1" t="str">
        <f t="shared" si="14"/>
        <v/>
      </c>
      <c r="L41" s="1" t="str">
        <f t="shared" si="8"/>
        <v/>
      </c>
      <c r="M41" s="1" t="str">
        <f t="shared" si="15"/>
        <v/>
      </c>
      <c r="N41" s="1">
        <f t="shared" si="9"/>
        <v>0</v>
      </c>
      <c r="O41" s="1">
        <f t="shared" si="10"/>
        <v>2.4620193825305199</v>
      </c>
      <c r="P41" s="1" t="str">
        <f t="shared" si="16"/>
        <v/>
      </c>
      <c r="Q41" s="1" t="str">
        <f t="shared" si="11"/>
        <v/>
      </c>
      <c r="R41" s="1" t="str">
        <f t="shared" si="17"/>
        <v/>
      </c>
    </row>
    <row r="43" spans="1:21" ht="31.5" customHeight="1" x14ac:dyDescent="0.25">
      <c r="C43" s="4" t="s">
        <v>41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21" ht="126.75" customHeight="1" x14ac:dyDescent="0.25">
      <c r="A44" s="3" t="s">
        <v>7</v>
      </c>
      <c r="B44" s="3"/>
      <c r="C44" s="3"/>
      <c r="D44" s="1" t="s">
        <v>37</v>
      </c>
      <c r="E44" s="1" t="s">
        <v>38</v>
      </c>
      <c r="F44" s="1" t="s">
        <v>39</v>
      </c>
      <c r="G44" s="1" t="s">
        <v>0</v>
      </c>
      <c r="H44" s="1" t="s">
        <v>1</v>
      </c>
      <c r="I44" s="1" t="s">
        <v>4</v>
      </c>
      <c r="J44" s="1" t="s">
        <v>6</v>
      </c>
      <c r="K44" s="1" t="s">
        <v>5</v>
      </c>
      <c r="L44" s="1" t="s">
        <v>12</v>
      </c>
      <c r="M44" s="2" t="s">
        <v>9</v>
      </c>
      <c r="N44" s="2" t="s">
        <v>36</v>
      </c>
      <c r="O44" s="1" t="s">
        <v>20</v>
      </c>
      <c r="P44" s="1" t="s">
        <v>21</v>
      </c>
      <c r="Q44" s="1" t="s">
        <v>10</v>
      </c>
      <c r="R44" s="1" t="s">
        <v>23</v>
      </c>
      <c r="S44" s="1" t="s">
        <v>22</v>
      </c>
      <c r="T44" s="1" t="s">
        <v>24</v>
      </c>
      <c r="U44" s="1" t="s">
        <v>25</v>
      </c>
    </row>
    <row r="45" spans="1:21" ht="15" customHeight="1" x14ac:dyDescent="0.25">
      <c r="A45" s="3" t="s">
        <v>18</v>
      </c>
      <c r="B45" s="3"/>
      <c r="C45" s="3"/>
      <c r="D45" s="1">
        <v>35</v>
      </c>
      <c r="E45" s="1">
        <v>25</v>
      </c>
      <c r="F45" s="1">
        <v>65</v>
      </c>
      <c r="G45" s="1">
        <f>SQRT(D45*D45+E45*E45)</f>
        <v>43.011626335213137</v>
      </c>
      <c r="H45" s="1">
        <f>SQRT(E45*E45+F45*F45)</f>
        <v>69.641941385920603</v>
      </c>
      <c r="I45" s="1">
        <f>ATAN(25/35)*180/PI()</f>
        <v>35.537677791974382</v>
      </c>
      <c r="J45" s="1">
        <f>ATAN(55/25)*180/PI()</f>
        <v>65.556045219583467</v>
      </c>
      <c r="K45" s="1">
        <v>8</v>
      </c>
      <c r="L45" s="1">
        <v>50</v>
      </c>
      <c r="M45" s="1">
        <v>41</v>
      </c>
      <c r="N45" s="1">
        <v>30</v>
      </c>
      <c r="O45" s="1">
        <f>TAN((R45-10)/180*PI())</f>
        <v>0.36397023426620234</v>
      </c>
      <c r="P45" s="1">
        <f>TAN((T45-10)/180*PI())</f>
        <v>2.7474774194546216</v>
      </c>
      <c r="Q45" s="1">
        <v>2.5</v>
      </c>
      <c r="R45" s="1">
        <v>30</v>
      </c>
      <c r="S45" s="1">
        <f>SIN(S46)</f>
        <v>0.49999999999999994</v>
      </c>
      <c r="T45" s="1">
        <v>80</v>
      </c>
      <c r="U45" s="1">
        <f>SIN(U46)</f>
        <v>0.98480775301220802</v>
      </c>
    </row>
    <row r="46" spans="1:21" ht="15" customHeight="1" x14ac:dyDescent="0.25">
      <c r="A46" s="3" t="s">
        <v>19</v>
      </c>
      <c r="B46" s="3"/>
      <c r="C46" s="3"/>
      <c r="I46" s="1">
        <f>I45*PI()/180</f>
        <v>0.62024948598282148</v>
      </c>
      <c r="J46" s="1">
        <f>J45*PI()/180</f>
        <v>1.1441688336680207</v>
      </c>
      <c r="K46" s="1">
        <f t="shared" ref="K46" si="19">K45*PI()/180</f>
        <v>0.13962634015954636</v>
      </c>
      <c r="L46" s="1">
        <f t="shared" ref="L46" si="20">L45*PI()/180</f>
        <v>0.87266462599716477</v>
      </c>
      <c r="S46" s="1">
        <f>R45*PI()/180</f>
        <v>0.52359877559829882</v>
      </c>
      <c r="U46" s="1">
        <f>T45*PI()/180</f>
        <v>1.3962634015954636</v>
      </c>
    </row>
    <row r="47" spans="1:21" ht="102" customHeight="1" x14ac:dyDescent="0.25">
      <c r="A47" s="1" t="s">
        <v>3</v>
      </c>
      <c r="C47" s="1" t="s">
        <v>13</v>
      </c>
      <c r="D47" s="1" t="s">
        <v>15</v>
      </c>
      <c r="E47" s="1" t="s">
        <v>8</v>
      </c>
      <c r="F47" s="1" t="s">
        <v>2</v>
      </c>
      <c r="G47" s="1" t="s">
        <v>14</v>
      </c>
      <c r="H47" s="1" t="s">
        <v>28</v>
      </c>
      <c r="I47" s="1" t="s">
        <v>14</v>
      </c>
      <c r="J47" s="1" t="s">
        <v>34</v>
      </c>
      <c r="K47" s="1" t="s">
        <v>29</v>
      </c>
      <c r="L47" s="1" t="s">
        <v>30</v>
      </c>
      <c r="M47" s="1" t="s">
        <v>31</v>
      </c>
      <c r="N47" s="1" t="s">
        <v>16</v>
      </c>
      <c r="O47" s="1" t="s">
        <v>35</v>
      </c>
      <c r="P47" s="1" t="s">
        <v>32</v>
      </c>
      <c r="Q47" s="1" t="s">
        <v>33</v>
      </c>
      <c r="R47" s="1" t="s">
        <v>31</v>
      </c>
    </row>
    <row r="48" spans="1:21" x14ac:dyDescent="0.25">
      <c r="A48" s="1">
        <v>0</v>
      </c>
      <c r="B48" s="1">
        <f>A48*PI()/180</f>
        <v>0</v>
      </c>
      <c r="C48" s="1">
        <f t="shared" ref="C48:C83" si="21">IF(R$45-ATAN(O$45/COS(A48/180*PI()))*180/PI()&gt;0,R$45-ATAN(O$45/COS(A48/180*PI()))*180/PI(),0)</f>
        <v>10</v>
      </c>
      <c r="D48" s="1">
        <f t="shared" ref="D48:D83" si="22">IF(T$3-ATAN(P$45/COS(A48/180*PI()))*180/PI()&gt;0,T$3-ATAN(P$45/COS(A48/180*PI()))*180/PI(),0)</f>
        <v>10</v>
      </c>
      <c r="E48" s="1">
        <f>E45</f>
        <v>25</v>
      </c>
      <c r="F48" s="1">
        <f t="shared" ref="F48:F83" si="23">ATAN(SQRT(H$45*H$45-E48*E48)/E48)*180/PI()-K$45</f>
        <v>60.962488974578193</v>
      </c>
      <c r="G48" s="1">
        <f t="shared" ref="G48:G83" si="24">ATAN(SQRT(H$45*H$45-E48*E48)/E48)-K$46</f>
        <v>1.0639961528171311</v>
      </c>
      <c r="H48" s="1">
        <f t="shared" ref="H48:H83" si="25">L$45-F$48+F48</f>
        <v>50</v>
      </c>
      <c r="I48" s="1">
        <f t="shared" ref="I48:I83" si="26">C48*M$45+(N$45-E48)*Q$45*S$45</f>
        <v>416.25</v>
      </c>
      <c r="J48" s="1">
        <f t="shared" ref="J48:J83" si="27">C48*COS(B48)+Q$45*S$45</f>
        <v>11.25</v>
      </c>
      <c r="K48" s="1">
        <f>IF(H48&gt;0,J48/SIN(G48),"")</f>
        <v>12.867405616398264</v>
      </c>
      <c r="L48" s="1">
        <f t="shared" ref="L48:L83" si="28">IF(H48&gt;0,G$45*COS(I$46+B48)*K48*COS(G48),"")</f>
        <v>218.59630243607526</v>
      </c>
      <c r="M48" s="1">
        <f>IF(H48&gt;0,I48-L48,"")</f>
        <v>197.65369756392474</v>
      </c>
      <c r="N48" s="1">
        <f t="shared" ref="N48:N83" si="29">D48*M$45</f>
        <v>410</v>
      </c>
      <c r="O48" s="1">
        <f t="shared" ref="O48:O83" si="30">D48*COS(B48)+Q$45*U$45</f>
        <v>12.462019382530521</v>
      </c>
      <c r="P48" s="1">
        <f>IF(H48&gt;0,O48/SIN(G48),"")</f>
        <v>14.253676283949977</v>
      </c>
      <c r="Q48" s="1">
        <f>IF(H48&gt;0,G$45*COS(I$46+B48)*P48*COS(G48),"")</f>
        <v>242.14678736958876</v>
      </c>
      <c r="R48" s="1">
        <f>IF(H48&gt;0,N48-Q48,"")</f>
        <v>167.85321263041124</v>
      </c>
    </row>
    <row r="49" spans="1:18" x14ac:dyDescent="0.25">
      <c r="A49" s="1">
        <f>A48+2</f>
        <v>2</v>
      </c>
      <c r="B49" s="1">
        <f t="shared" ref="B49:B83" si="31">A49*PI()/180</f>
        <v>3.4906585039886591E-2</v>
      </c>
      <c r="C49" s="1">
        <f t="shared" si="21"/>
        <v>9.9887763417055915</v>
      </c>
      <c r="D49" s="1">
        <f t="shared" si="22"/>
        <v>9.9887815796389958</v>
      </c>
      <c r="E49" s="1">
        <f t="shared" ref="E49:E83" si="32">G$45*SIN((I$46+B49))</f>
        <v>26.206253060064931</v>
      </c>
      <c r="F49" s="1">
        <f t="shared" si="23"/>
        <v>59.895324837393304</v>
      </c>
      <c r="G49" s="1">
        <f t="shared" si="24"/>
        <v>1.0453706249640504</v>
      </c>
      <c r="H49" s="1">
        <f t="shared" si="25"/>
        <v>48.932835862815111</v>
      </c>
      <c r="I49" s="1">
        <f t="shared" si="26"/>
        <v>414.2820136848481</v>
      </c>
      <c r="J49" s="1">
        <f t="shared" si="27"/>
        <v>11.232691449045928</v>
      </c>
      <c r="K49" s="1">
        <f t="shared" ref="K49:K83" si="33">IF(H49&gt;0,J49/SIN(G49),"")</f>
        <v>12.984111858450786</v>
      </c>
      <c r="L49" s="1">
        <f t="shared" si="28"/>
        <v>222.1195765665035</v>
      </c>
      <c r="M49" s="1">
        <f t="shared" ref="M49:M83" si="34">IF(H49&gt;0,I49-L49,"")</f>
        <v>192.1624371183446</v>
      </c>
      <c r="N49" s="1">
        <f t="shared" si="29"/>
        <v>409.54004476519884</v>
      </c>
      <c r="O49" s="1">
        <f t="shared" si="30"/>
        <v>12.444716066319046</v>
      </c>
      <c r="P49" s="1">
        <f t="shared" ref="P49:P83" si="35">IF(H49&gt;0,O49/SIN(G49),"")</f>
        <v>14.385117421298933</v>
      </c>
      <c r="Q49" s="1">
        <f t="shared" ref="Q49:Q83" si="36">IF(H49&gt;0,G$45*COS(I$4+B49)*P49*COS(G49),"")</f>
        <v>265.86261541306095</v>
      </c>
      <c r="R49" s="1">
        <f t="shared" ref="R49:R83" si="37">IF(H49&gt;0,N49-Q49,"")</f>
        <v>143.67742935213789</v>
      </c>
    </row>
    <row r="50" spans="1:18" x14ac:dyDescent="0.25">
      <c r="A50" s="1">
        <f t="shared" ref="A50:A83" si="38">A49+2</f>
        <v>4</v>
      </c>
      <c r="B50" s="1">
        <f t="shared" si="31"/>
        <v>6.9813170079773182E-2</v>
      </c>
      <c r="C50" s="1">
        <f t="shared" si="21"/>
        <v>9.9550464969313595</v>
      </c>
      <c r="D50" s="1">
        <f t="shared" si="22"/>
        <v>9.95513040610102</v>
      </c>
      <c r="E50" s="1">
        <f t="shared" si="32"/>
        <v>27.380577837539995</v>
      </c>
      <c r="F50" s="1">
        <f t="shared" si="23"/>
        <v>58.848596563910561</v>
      </c>
      <c r="G50" s="1">
        <f t="shared" si="24"/>
        <v>1.0271017702180609</v>
      </c>
      <c r="H50" s="1">
        <f t="shared" si="25"/>
        <v>47.886107589332369</v>
      </c>
      <c r="I50" s="1">
        <f t="shared" si="26"/>
        <v>411.43118407726075</v>
      </c>
      <c r="J50" s="1">
        <f t="shared" si="27"/>
        <v>11.180796504003721</v>
      </c>
      <c r="K50" s="1">
        <f t="shared" si="33"/>
        <v>13.064679869378445</v>
      </c>
      <c r="L50" s="1">
        <f t="shared" si="28"/>
        <v>224.18094931165143</v>
      </c>
      <c r="M50" s="1">
        <f t="shared" si="34"/>
        <v>187.25023476560932</v>
      </c>
      <c r="N50" s="1">
        <f t="shared" si="29"/>
        <v>408.16034665014183</v>
      </c>
      <c r="O50" s="1">
        <f t="shared" si="30"/>
        <v>12.392899591305383</v>
      </c>
      <c r="P50" s="1">
        <f t="shared" si="35"/>
        <v>14.481013562475432</v>
      </c>
      <c r="Q50" s="1">
        <f t="shared" si="36"/>
        <v>270.05408787633053</v>
      </c>
      <c r="R50" s="1">
        <f t="shared" si="37"/>
        <v>138.10625877381131</v>
      </c>
    </row>
    <row r="51" spans="1:18" x14ac:dyDescent="0.25">
      <c r="A51" s="1">
        <f t="shared" si="38"/>
        <v>6</v>
      </c>
      <c r="B51" s="1">
        <f t="shared" si="31"/>
        <v>0.10471975511965977</v>
      </c>
      <c r="C51" s="1">
        <f t="shared" si="21"/>
        <v>9.8986331598983845</v>
      </c>
      <c r="D51" s="1">
        <f t="shared" si="22"/>
        <v>9.899058814849937</v>
      </c>
      <c r="E51" s="1">
        <f t="shared" si="32"/>
        <v>28.521543598574709</v>
      </c>
      <c r="F51" s="1">
        <f t="shared" si="23"/>
        <v>57.823713075423157</v>
      </c>
      <c r="G51" s="1">
        <f t="shared" si="24"/>
        <v>1.0092141788946303</v>
      </c>
      <c r="H51" s="1">
        <f t="shared" si="25"/>
        <v>46.861224100844964</v>
      </c>
      <c r="I51" s="1">
        <f t="shared" si="26"/>
        <v>407.69203005761534</v>
      </c>
      <c r="J51" s="1">
        <f t="shared" si="27"/>
        <v>11.094407411737382</v>
      </c>
      <c r="K51" s="1">
        <f t="shared" si="33"/>
        <v>13.107548061945625</v>
      </c>
      <c r="L51" s="1">
        <f t="shared" si="28"/>
        <v>224.72503464678991</v>
      </c>
      <c r="M51" s="1">
        <f t="shared" si="34"/>
        <v>182.96699541082543</v>
      </c>
      <c r="N51" s="1">
        <f t="shared" si="29"/>
        <v>405.8614114088474</v>
      </c>
      <c r="O51" s="1">
        <f t="shared" si="30"/>
        <v>12.306850117437094</v>
      </c>
      <c r="P51" s="1">
        <f t="shared" si="35"/>
        <v>14.539995100126427</v>
      </c>
      <c r="Q51" s="1">
        <f t="shared" si="36"/>
        <v>272.62480545796467</v>
      </c>
      <c r="R51" s="1">
        <f t="shared" si="37"/>
        <v>133.23660595088273</v>
      </c>
    </row>
    <row r="52" spans="1:18" x14ac:dyDescent="0.25">
      <c r="A52" s="1">
        <f t="shared" si="38"/>
        <v>8</v>
      </c>
      <c r="B52" s="1">
        <f t="shared" si="31"/>
        <v>0.13962634015954636</v>
      </c>
      <c r="C52" s="1">
        <f t="shared" si="21"/>
        <v>9.8192384867687892</v>
      </c>
      <c r="D52" s="1">
        <f t="shared" si="22"/>
        <v>9.8205876074784015</v>
      </c>
      <c r="E52" s="1">
        <f t="shared" si="32"/>
        <v>29.627760252141552</v>
      </c>
      <c r="F52" s="1">
        <f t="shared" si="23"/>
        <v>56.822125839718652</v>
      </c>
      <c r="G52" s="1">
        <f t="shared" si="24"/>
        <v>0.99173318388563825</v>
      </c>
      <c r="H52" s="1">
        <f t="shared" si="25"/>
        <v>45.859636865140459</v>
      </c>
      <c r="I52" s="1">
        <f t="shared" si="26"/>
        <v>403.05407764234337</v>
      </c>
      <c r="J52" s="1">
        <f t="shared" si="27"/>
        <v>10.973678332805429</v>
      </c>
      <c r="K52" s="1">
        <f t="shared" si="33"/>
        <v>13.111107401551823</v>
      </c>
      <c r="L52" s="1">
        <f t="shared" si="28"/>
        <v>223.71449527614297</v>
      </c>
      <c r="M52" s="1">
        <f t="shared" si="34"/>
        <v>179.3395823662004</v>
      </c>
      <c r="N52" s="1">
        <f t="shared" si="29"/>
        <v>402.64409190661445</v>
      </c>
      <c r="O52" s="1">
        <f t="shared" si="30"/>
        <v>12.187033706495555</v>
      </c>
      <c r="P52" s="1">
        <f t="shared" si="35"/>
        <v>14.560797481599421</v>
      </c>
      <c r="Q52" s="1">
        <f t="shared" si="36"/>
        <v>273.51762529003616</v>
      </c>
      <c r="R52" s="1">
        <f t="shared" si="37"/>
        <v>129.12646661657828</v>
      </c>
    </row>
    <row r="53" spans="1:18" x14ac:dyDescent="0.25">
      <c r="A53" s="1">
        <f t="shared" si="38"/>
        <v>10</v>
      </c>
      <c r="B53" s="1">
        <f t="shared" si="31"/>
        <v>0.17453292519943295</v>
      </c>
      <c r="C53" s="1">
        <f t="shared" si="21"/>
        <v>9.716440545470288</v>
      </c>
      <c r="D53" s="1">
        <f t="shared" si="22"/>
        <v>9.7197464144590811</v>
      </c>
      <c r="E53" s="1">
        <f t="shared" si="32"/>
        <v>30.697880043647768</v>
      </c>
      <c r="F53" s="1">
        <f t="shared" si="23"/>
        <v>55.845328288342976</v>
      </c>
      <c r="G53" s="1">
        <f t="shared" si="24"/>
        <v>0.97468485048871423</v>
      </c>
      <c r="H53" s="1">
        <f t="shared" si="25"/>
        <v>44.882839313764784</v>
      </c>
      <c r="I53" s="1">
        <f t="shared" si="26"/>
        <v>397.50171230972211</v>
      </c>
      <c r="J53" s="1">
        <f t="shared" si="27"/>
        <v>10.818825980861307</v>
      </c>
      <c r="K53" s="1">
        <f t="shared" si="33"/>
        <v>13.073715045751944</v>
      </c>
      <c r="L53" s="1">
        <f t="shared" si="28"/>
        <v>221.1315003201708</v>
      </c>
      <c r="M53" s="1">
        <f t="shared" si="34"/>
        <v>176.37021198955131</v>
      </c>
      <c r="N53" s="1">
        <f t="shared" si="29"/>
        <v>398.50960299282235</v>
      </c>
      <c r="O53" s="1">
        <f t="shared" si="30"/>
        <v>12.034101008802434</v>
      </c>
      <c r="P53" s="1">
        <f t="shared" si="35"/>
        <v>14.54228099233681</v>
      </c>
      <c r="Q53" s="1">
        <f t="shared" si="36"/>
        <v>272.69692862087032</v>
      </c>
      <c r="R53" s="1">
        <f t="shared" si="37"/>
        <v>125.81267437195203</v>
      </c>
    </row>
    <row r="54" spans="1:18" x14ac:dyDescent="0.25">
      <c r="A54" s="1">
        <f t="shared" si="38"/>
        <v>12</v>
      </c>
      <c r="B54" s="1">
        <f t="shared" si="31"/>
        <v>0.20943951023931953</v>
      </c>
      <c r="C54" s="1">
        <f t="shared" si="21"/>
        <v>9.5896882463403088</v>
      </c>
      <c r="D54" s="1">
        <f t="shared" si="22"/>
        <v>9.5965742010052963</v>
      </c>
      <c r="E54" s="1">
        <f t="shared" si="32"/>
        <v>31.730599196966718</v>
      </c>
      <c r="F54" s="1">
        <f t="shared" si="23"/>
        <v>54.894854522367282</v>
      </c>
      <c r="G54" s="1">
        <f t="shared" si="24"/>
        <v>0.95809595381860824</v>
      </c>
      <c r="H54" s="1">
        <f t="shared" si="25"/>
        <v>43.93236554778909</v>
      </c>
      <c r="I54" s="1">
        <f t="shared" si="26"/>
        <v>391.01396910374427</v>
      </c>
      <c r="J54" s="1">
        <f t="shared" si="27"/>
        <v>10.630130549942949</v>
      </c>
      <c r="K54" s="1">
        <f t="shared" si="33"/>
        <v>12.993711718182336</v>
      </c>
      <c r="L54" s="1">
        <f t="shared" si="28"/>
        <v>216.97907944273584</v>
      </c>
      <c r="M54" s="1">
        <f t="shared" si="34"/>
        <v>174.03488966100844</v>
      </c>
      <c r="N54" s="1">
        <f t="shared" si="29"/>
        <v>393.45954224121715</v>
      </c>
      <c r="O54" s="1">
        <f t="shared" si="30"/>
        <v>11.848885412507787</v>
      </c>
      <c r="P54" s="1">
        <f t="shared" si="35"/>
        <v>14.483453472989423</v>
      </c>
      <c r="Q54" s="1">
        <f t="shared" si="36"/>
        <v>270.15002930556909</v>
      </c>
      <c r="R54" s="1">
        <f t="shared" si="37"/>
        <v>123.30951293564806</v>
      </c>
    </row>
    <row r="55" spans="1:18" x14ac:dyDescent="0.25">
      <c r="A55" s="1">
        <f t="shared" si="38"/>
        <v>14</v>
      </c>
      <c r="B55" s="1">
        <f t="shared" si="31"/>
        <v>0.24434609527920614</v>
      </c>
      <c r="C55" s="1">
        <f t="shared" si="21"/>
        <v>9.4382946512228472</v>
      </c>
      <c r="D55" s="1">
        <f t="shared" si="22"/>
        <v>9.4511199139676449</v>
      </c>
      <c r="E55" s="1">
        <f t="shared" si="32"/>
        <v>32.724659502888287</v>
      </c>
      <c r="F55" s="1">
        <f t="shared" si="23"/>
        <v>53.972277206406531</v>
      </c>
      <c r="G55" s="1">
        <f t="shared" si="24"/>
        <v>0.94199394205088116</v>
      </c>
      <c r="H55" s="1">
        <f t="shared" si="25"/>
        <v>43.009788231828338</v>
      </c>
      <c r="I55" s="1">
        <f t="shared" si="26"/>
        <v>383.56425632152639</v>
      </c>
      <c r="J55" s="1">
        <f t="shared" si="27"/>
        <v>10.407936963415125</v>
      </c>
      <c r="K55" s="1">
        <f t="shared" si="33"/>
        <v>12.869443229458962</v>
      </c>
      <c r="L55" s="1">
        <f t="shared" si="28"/>
        <v>211.2823380991646</v>
      </c>
      <c r="M55" s="1">
        <f t="shared" si="34"/>
        <v>172.28191822236178</v>
      </c>
      <c r="N55" s="1">
        <f t="shared" si="29"/>
        <v>387.49591647267346</v>
      </c>
      <c r="O55" s="1">
        <f t="shared" si="30"/>
        <v>11.632400643575288</v>
      </c>
      <c r="P55" s="1">
        <f t="shared" si="35"/>
        <v>14.3834960022368</v>
      </c>
      <c r="Q55" s="1">
        <f t="shared" si="36"/>
        <v>265.88829555848849</v>
      </c>
      <c r="R55" s="1">
        <f t="shared" si="37"/>
        <v>121.60762091418496</v>
      </c>
    </row>
    <row r="56" spans="1:18" x14ac:dyDescent="0.25">
      <c r="A56" s="1">
        <f t="shared" si="38"/>
        <v>16</v>
      </c>
      <c r="B56" s="1">
        <f t="shared" si="31"/>
        <v>0.27925268031909273</v>
      </c>
      <c r="C56" s="1">
        <f t="shared" si="21"/>
        <v>9.2614285246479504</v>
      </c>
      <c r="D56" s="1">
        <f t="shared" si="22"/>
        <v>9.2834432669854436</v>
      </c>
      <c r="E56" s="1">
        <f t="shared" si="32"/>
        <v>33.678849852052949</v>
      </c>
      <c r="F56" s="1">
        <f t="shared" si="23"/>
        <v>53.079204548092747</v>
      </c>
      <c r="G56" s="1">
        <f t="shared" si="24"/>
        <v>0.92640688370376734</v>
      </c>
      <c r="H56" s="1">
        <f t="shared" si="25"/>
        <v>42.116715573514554</v>
      </c>
      <c r="I56" s="1">
        <f t="shared" si="26"/>
        <v>375.12000719549974</v>
      </c>
      <c r="J56" s="1">
        <f t="shared" si="27"/>
        <v>10.152656490414611</v>
      </c>
      <c r="K56" s="1">
        <f t="shared" si="33"/>
        <v>12.699286531486864</v>
      </c>
      <c r="L56" s="1">
        <f t="shared" si="28"/>
        <v>204.08949205121121</v>
      </c>
      <c r="M56" s="1">
        <f t="shared" si="34"/>
        <v>171.03051514428853</v>
      </c>
      <c r="N56" s="1">
        <f t="shared" si="29"/>
        <v>380.62117394640319</v>
      </c>
      <c r="O56" s="1">
        <f t="shared" si="30"/>
        <v>11.385837801500116</v>
      </c>
      <c r="P56" s="1">
        <f t="shared" si="35"/>
        <v>14.241791473866723</v>
      </c>
      <c r="Q56" s="1">
        <f t="shared" si="36"/>
        <v>259.94793715144743</v>
      </c>
      <c r="R56" s="1">
        <f t="shared" si="37"/>
        <v>120.67323679495576</v>
      </c>
    </row>
    <row r="57" spans="1:18" x14ac:dyDescent="0.25">
      <c r="A57" s="1">
        <f t="shared" si="38"/>
        <v>18</v>
      </c>
      <c r="B57" s="1">
        <f t="shared" si="31"/>
        <v>0.31415926535897931</v>
      </c>
      <c r="C57" s="1">
        <f t="shared" si="21"/>
        <v>9.0581039529730738</v>
      </c>
      <c r="D57" s="1">
        <f t="shared" si="22"/>
        <v>9.0936156603202392</v>
      </c>
      <c r="E57" s="1">
        <f t="shared" si="32"/>
        <v>34.592007710502003</v>
      </c>
      <c r="F57" s="1">
        <f t="shared" si="23"/>
        <v>52.217276260892881</v>
      </c>
      <c r="G57" s="1">
        <f t="shared" si="24"/>
        <v>0.91136339717605441</v>
      </c>
      <c r="H57" s="1">
        <f t="shared" si="25"/>
        <v>41.254787286314688</v>
      </c>
      <c r="I57" s="1">
        <f t="shared" si="26"/>
        <v>365.64225243376853</v>
      </c>
      <c r="J57" s="1">
        <f t="shared" si="27"/>
        <v>9.8647687897539313</v>
      </c>
      <c r="K57" s="1">
        <f t="shared" si="33"/>
        <v>12.481680637412113</v>
      </c>
      <c r="L57" s="1">
        <f t="shared" si="28"/>
        <v>195.47267253288172</v>
      </c>
      <c r="M57" s="1">
        <f t="shared" si="34"/>
        <v>170.16957990088682</v>
      </c>
      <c r="N57" s="1">
        <f t="shared" si="29"/>
        <v>372.83824207312978</v>
      </c>
      <c r="O57" s="1">
        <f t="shared" si="30"/>
        <v>11.110561812961738</v>
      </c>
      <c r="P57" s="1">
        <f t="shared" si="35"/>
        <v>14.057955863664409</v>
      </c>
      <c r="Q57" s="1">
        <f t="shared" si="36"/>
        <v>252.39040809715391</v>
      </c>
      <c r="R57" s="1">
        <f t="shared" si="37"/>
        <v>120.44783397597587</v>
      </c>
    </row>
    <row r="58" spans="1:18" x14ac:dyDescent="0.25">
      <c r="A58" s="1">
        <f t="shared" si="38"/>
        <v>20</v>
      </c>
      <c r="B58" s="1">
        <f t="shared" si="31"/>
        <v>0.3490658503988659</v>
      </c>
      <c r="C58" s="1">
        <f t="shared" si="21"/>
        <v>8.8271678148370221</v>
      </c>
      <c r="D58" s="1">
        <f t="shared" si="22"/>
        <v>8.8817212309068623</v>
      </c>
      <c r="E58" s="1">
        <f t="shared" si="32"/>
        <v>35.463020536046116</v>
      </c>
      <c r="F58" s="1">
        <f t="shared" si="23"/>
        <v>51.388158413019845</v>
      </c>
      <c r="G58" s="1">
        <f t="shared" si="24"/>
        <v>0.89689256084362046</v>
      </c>
      <c r="H58" s="1">
        <f t="shared" si="25"/>
        <v>40.425669438441652</v>
      </c>
      <c r="I58" s="1">
        <f t="shared" si="26"/>
        <v>355.08510473826021</v>
      </c>
      <c r="J58" s="1">
        <f t="shared" si="27"/>
        <v>9.5448244580412211</v>
      </c>
      <c r="K58" s="1">
        <f t="shared" si="33"/>
        <v>12.215162651937693</v>
      </c>
      <c r="L58" s="1">
        <f t="shared" si="28"/>
        <v>185.52844684076774</v>
      </c>
      <c r="M58" s="1">
        <f t="shared" si="34"/>
        <v>169.55665789749247</v>
      </c>
      <c r="N58" s="1">
        <f t="shared" si="29"/>
        <v>364.15057046718135</v>
      </c>
      <c r="O58" s="1">
        <f t="shared" si="30"/>
        <v>10.808107283091235</v>
      </c>
      <c r="P58" s="1">
        <f t="shared" si="35"/>
        <v>13.831871817330981</v>
      </c>
      <c r="Q58" s="1">
        <f t="shared" si="36"/>
        <v>243.30237387774312</v>
      </c>
      <c r="R58" s="1">
        <f t="shared" si="37"/>
        <v>120.84819658943823</v>
      </c>
    </row>
    <row r="59" spans="1:18" x14ac:dyDescent="0.25">
      <c r="A59" s="1">
        <f t="shared" si="38"/>
        <v>22</v>
      </c>
      <c r="B59" s="1">
        <f t="shared" si="31"/>
        <v>0.38397243543875248</v>
      </c>
      <c r="C59" s="1">
        <f t="shared" si="21"/>
        <v>8.567284837826822</v>
      </c>
      <c r="D59" s="1">
        <f t="shared" si="22"/>
        <v>8.6478580271542853</v>
      </c>
      <c r="E59" s="1">
        <f t="shared" si="32"/>
        <v>36.290827133726609</v>
      </c>
      <c r="F59" s="1">
        <f t="shared" si="23"/>
        <v>50.593537075193758</v>
      </c>
      <c r="G59" s="1">
        <f t="shared" si="24"/>
        <v>0.88302380219195298</v>
      </c>
      <c r="H59" s="1">
        <f t="shared" si="25"/>
        <v>39.631048100615565</v>
      </c>
      <c r="I59" s="1">
        <f t="shared" si="26"/>
        <v>343.39514443374145</v>
      </c>
      <c r="J59" s="1">
        <f t="shared" si="27"/>
        <v>9.1934481791078664</v>
      </c>
      <c r="K59" s="1">
        <f t="shared" si="33"/>
        <v>11.898409031695026</v>
      </c>
      <c r="L59" s="1">
        <f t="shared" si="28"/>
        <v>174.37799318269953</v>
      </c>
      <c r="M59" s="1">
        <f t="shared" si="34"/>
        <v>169.01715125104192</v>
      </c>
      <c r="N59" s="1">
        <f t="shared" si="29"/>
        <v>354.56217911332567</v>
      </c>
      <c r="O59" s="1">
        <f t="shared" si="30"/>
        <v>10.480173721893763</v>
      </c>
      <c r="P59" s="1">
        <f t="shared" si="35"/>
        <v>13.563723995278371</v>
      </c>
      <c r="Q59" s="1">
        <f t="shared" si="36"/>
        <v>232.79519304151057</v>
      </c>
      <c r="R59" s="1">
        <f t="shared" si="37"/>
        <v>121.7669860718151</v>
      </c>
    </row>
    <row r="60" spans="1:18" x14ac:dyDescent="0.25">
      <c r="A60" s="1">
        <f t="shared" si="38"/>
        <v>24</v>
      </c>
      <c r="B60" s="1">
        <f t="shared" si="31"/>
        <v>0.41887902047863906</v>
      </c>
      <c r="C60" s="1">
        <f t="shared" si="21"/>
        <v>8.2769199206205819</v>
      </c>
      <c r="D60" s="1">
        <f t="shared" si="22"/>
        <v>8.3921393019010821</v>
      </c>
      <c r="E60" s="1">
        <f t="shared" si="32"/>
        <v>37.074418948718034</v>
      </c>
      <c r="F60" s="1">
        <f t="shared" si="23"/>
        <v>49.835110696132872</v>
      </c>
      <c r="G60" s="1">
        <f t="shared" si="24"/>
        <v>0.86978676474336192</v>
      </c>
      <c r="H60" s="1">
        <f t="shared" si="25"/>
        <v>38.87262172155468</v>
      </c>
      <c r="I60" s="1">
        <f t="shared" si="26"/>
        <v>330.51069305954633</v>
      </c>
      <c r="J60" s="1">
        <f t="shared" si="27"/>
        <v>8.8113425967544892</v>
      </c>
      <c r="K60" s="1">
        <f t="shared" si="33"/>
        <v>11.530282030592797</v>
      </c>
      <c r="L60" s="1">
        <f t="shared" si="28"/>
        <v>162.16686401243933</v>
      </c>
      <c r="M60" s="1">
        <f t="shared" si="34"/>
        <v>168.34382904710699</v>
      </c>
      <c r="N60" s="1">
        <f t="shared" si="29"/>
        <v>344.07771137794435</v>
      </c>
      <c r="O60" s="1">
        <f t="shared" si="30"/>
        <v>10.1286201216862</v>
      </c>
      <c r="P60" s="1">
        <f t="shared" si="35"/>
        <v>13.254035386933559</v>
      </c>
      <c r="Q60" s="1">
        <f t="shared" si="36"/>
        <v>221.00386616148788</v>
      </c>
      <c r="R60" s="1">
        <f t="shared" si="37"/>
        <v>123.07384521645648</v>
      </c>
    </row>
    <row r="61" spans="1:18" x14ac:dyDescent="0.25">
      <c r="A61" s="1">
        <f t="shared" si="38"/>
        <v>26</v>
      </c>
      <c r="B61" s="1">
        <f t="shared" si="31"/>
        <v>0.4537856055185257</v>
      </c>
      <c r="C61" s="1">
        <f t="shared" si="21"/>
        <v>7.954317335657084</v>
      </c>
      <c r="D61" s="1">
        <f t="shared" si="22"/>
        <v>8.1146949156727288</v>
      </c>
      <c r="E61" s="1">
        <f t="shared" si="32"/>
        <v>37.812841295096888</v>
      </c>
      <c r="F61" s="1">
        <f t="shared" si="23"/>
        <v>49.114581157734222</v>
      </c>
      <c r="G61" s="1">
        <f t="shared" si="24"/>
        <v>0.85721115194043063</v>
      </c>
      <c r="H61" s="1">
        <f t="shared" si="25"/>
        <v>38.152092183156029</v>
      </c>
      <c r="I61" s="1">
        <f t="shared" si="26"/>
        <v>316.36095914306929</v>
      </c>
      <c r="J61" s="1">
        <f t="shared" si="27"/>
        <v>8.3992930636628405</v>
      </c>
      <c r="K61" s="1">
        <f t="shared" si="33"/>
        <v>11.109881081549455</v>
      </c>
      <c r="L61" s="1">
        <f t="shared" si="28"/>
        <v>149.06426960066668</v>
      </c>
      <c r="M61" s="1">
        <f t="shared" si="34"/>
        <v>167.29668954240262</v>
      </c>
      <c r="N61" s="1">
        <f t="shared" si="29"/>
        <v>332.70249154258187</v>
      </c>
      <c r="O61" s="1">
        <f t="shared" si="30"/>
        <v>9.7554588602712897</v>
      </c>
      <c r="P61" s="1">
        <f t="shared" si="35"/>
        <v>12.903703563154135</v>
      </c>
      <c r="Q61" s="1">
        <f t="shared" si="36"/>
        <v>208.08541144259542</v>
      </c>
      <c r="R61" s="1">
        <f t="shared" si="37"/>
        <v>124.61708009998645</v>
      </c>
    </row>
    <row r="62" spans="1:18" x14ac:dyDescent="0.25">
      <c r="A62" s="1">
        <f t="shared" si="38"/>
        <v>28</v>
      </c>
      <c r="B62" s="1">
        <f t="shared" si="31"/>
        <v>0.48869219055841229</v>
      </c>
      <c r="C62" s="1">
        <f t="shared" si="21"/>
        <v>7.5974763531147467</v>
      </c>
      <c r="D62" s="1">
        <f t="shared" si="22"/>
        <v>7.8156728409958305</v>
      </c>
      <c r="E62" s="1">
        <f t="shared" si="32"/>
        <v>38.505194518979351</v>
      </c>
      <c r="F62" s="1">
        <f t="shared" si="23"/>
        <v>48.433643492566347</v>
      </c>
      <c r="G62" s="1">
        <f t="shared" si="24"/>
        <v>0.84532654768240845</v>
      </c>
      <c r="H62" s="1">
        <f t="shared" si="25"/>
        <v>37.471154517988154</v>
      </c>
      <c r="I62" s="1">
        <f t="shared" si="26"/>
        <v>300.86503732898041</v>
      </c>
      <c r="J62" s="1">
        <f t="shared" si="27"/>
        <v>7.9581734577852847</v>
      </c>
      <c r="K62" s="1">
        <f t="shared" si="33"/>
        <v>10.636598629352079</v>
      </c>
      <c r="L62" s="1">
        <f t="shared" si="28"/>
        <v>135.26181413251558</v>
      </c>
      <c r="M62" s="1">
        <f t="shared" si="34"/>
        <v>165.60322319646482</v>
      </c>
      <c r="N62" s="1">
        <f t="shared" si="29"/>
        <v>320.44258648082905</v>
      </c>
      <c r="O62" s="1">
        <f t="shared" si="30"/>
        <v>9.3628489040606802</v>
      </c>
      <c r="P62" s="1">
        <f t="shared" si="35"/>
        <v>12.514035582164537</v>
      </c>
      <c r="Q62" s="1">
        <f t="shared" si="36"/>
        <v>194.21663638458247</v>
      </c>
      <c r="R62" s="1">
        <f t="shared" si="37"/>
        <v>126.22595009624658</v>
      </c>
    </row>
    <row r="63" spans="1:18" x14ac:dyDescent="0.25">
      <c r="A63" s="1">
        <f t="shared" si="38"/>
        <v>30</v>
      </c>
      <c r="B63" s="1">
        <f t="shared" si="31"/>
        <v>0.52359877559829882</v>
      </c>
      <c r="C63" s="1">
        <f t="shared" si="21"/>
        <v>7.2041227411415285</v>
      </c>
      <c r="D63" s="1">
        <f t="shared" si="22"/>
        <v>7.4952407569997774</v>
      </c>
      <c r="E63" s="1">
        <f t="shared" si="32"/>
        <v>39.150635094610969</v>
      </c>
      <c r="F63" s="1">
        <f t="shared" si="23"/>
        <v>47.793974284798971</v>
      </c>
      <c r="G63" s="1">
        <f t="shared" si="24"/>
        <v>0.83416221388324419</v>
      </c>
      <c r="H63" s="1">
        <f t="shared" si="25"/>
        <v>36.831485310220778</v>
      </c>
      <c r="I63" s="1">
        <f t="shared" si="26"/>
        <v>283.93073851853893</v>
      </c>
      <c r="J63" s="1">
        <f t="shared" si="27"/>
        <v>7.4889533058097495</v>
      </c>
      <c r="K63" s="1">
        <f t="shared" si="33"/>
        <v>10.110179671169709</v>
      </c>
      <c r="L63" s="1">
        <f t="shared" si="28"/>
        <v>120.97162109330812</v>
      </c>
      <c r="M63" s="1">
        <f t="shared" si="34"/>
        <v>162.95911742523083</v>
      </c>
      <c r="N63" s="1">
        <f t="shared" si="29"/>
        <v>307.3048710369909</v>
      </c>
      <c r="O63" s="1">
        <f t="shared" si="30"/>
        <v>8.953088285572834</v>
      </c>
      <c r="P63" s="1">
        <f t="shared" si="35"/>
        <v>12.086780018879937</v>
      </c>
      <c r="Q63" s="1">
        <f t="shared" si="36"/>
        <v>179.59128946290195</v>
      </c>
      <c r="R63" s="1">
        <f t="shared" si="37"/>
        <v>127.71358157408895</v>
      </c>
    </row>
    <row r="64" spans="1:18" x14ac:dyDescent="0.25">
      <c r="A64" s="1">
        <f t="shared" si="38"/>
        <v>32</v>
      </c>
      <c r="B64" s="1">
        <f t="shared" si="31"/>
        <v>0.55850536063818546</v>
      </c>
      <c r="C64" s="1">
        <f t="shared" si="21"/>
        <v>6.7716754984387251</v>
      </c>
      <c r="D64" s="1">
        <f t="shared" si="22"/>
        <v>7.1535877218845485</v>
      </c>
      <c r="E64" s="1">
        <f t="shared" si="32"/>
        <v>39.748376652072821</v>
      </c>
      <c r="F64" s="1">
        <f t="shared" si="23"/>
        <v>47.197218821788589</v>
      </c>
      <c r="G64" s="1">
        <f t="shared" si="24"/>
        <v>0.8237468662244497</v>
      </c>
      <c r="H64" s="1">
        <f t="shared" si="25"/>
        <v>36.234729847210396</v>
      </c>
      <c r="I64" s="1">
        <f t="shared" si="26"/>
        <v>265.45322462089672</v>
      </c>
      <c r="J64" s="1">
        <f t="shared" si="27"/>
        <v>6.9927065142400773</v>
      </c>
      <c r="K64" s="1">
        <f t="shared" si="33"/>
        <v>9.5307840003024307</v>
      </c>
      <c r="L64" s="1">
        <f t="shared" si="28"/>
        <v>106.42379394138818</v>
      </c>
      <c r="M64" s="1">
        <f t="shared" si="34"/>
        <v>159.02943067950855</v>
      </c>
      <c r="N64" s="1">
        <f t="shared" si="29"/>
        <v>293.29709659726649</v>
      </c>
      <c r="O64" s="1">
        <f t="shared" si="30"/>
        <v>8.5286058307626966</v>
      </c>
      <c r="P64" s="1">
        <f t="shared" si="35"/>
        <v>11.624154371585634</v>
      </c>
      <c r="Q64" s="1">
        <f t="shared" si="36"/>
        <v>164.4165951748094</v>
      </c>
      <c r="R64" s="1">
        <f t="shared" si="37"/>
        <v>128.88050142245709</v>
      </c>
    </row>
    <row r="65" spans="1:18" x14ac:dyDescent="0.25">
      <c r="A65" s="1">
        <f t="shared" si="38"/>
        <v>34</v>
      </c>
      <c r="B65" s="1">
        <f t="shared" si="31"/>
        <v>0.59341194567807209</v>
      </c>
      <c r="C65" s="1">
        <f t="shared" si="21"/>
        <v>6.2972080623616016</v>
      </c>
      <c r="D65" s="1">
        <f t="shared" si="22"/>
        <v>6.7909259090683491</v>
      </c>
      <c r="E65" s="1">
        <f t="shared" si="32"/>
        <v>40.297690935352186</v>
      </c>
      <c r="F65" s="1">
        <f t="shared" si="23"/>
        <v>46.64497711632535</v>
      </c>
      <c r="G65" s="1">
        <f t="shared" si="24"/>
        <v>0.8141084301972874</v>
      </c>
      <c r="H65" s="1">
        <f t="shared" si="25"/>
        <v>35.682488141747157</v>
      </c>
      <c r="I65" s="1">
        <f t="shared" si="26"/>
        <v>245.31341688763541</v>
      </c>
      <c r="J65" s="1">
        <f t="shared" si="27"/>
        <v>6.4706220858942993</v>
      </c>
      <c r="K65" s="1">
        <f t="shared" si="33"/>
        <v>8.8990499118605868</v>
      </c>
      <c r="L65" s="1">
        <f t="shared" si="28"/>
        <v>91.86317268581432</v>
      </c>
      <c r="M65" s="1">
        <f t="shared" si="34"/>
        <v>153.45024420182108</v>
      </c>
      <c r="N65" s="1">
        <f t="shared" si="29"/>
        <v>278.4279622718023</v>
      </c>
      <c r="O65" s="1">
        <f t="shared" si="30"/>
        <v>8.091952113585684</v>
      </c>
      <c r="P65" s="1">
        <f t="shared" si="35"/>
        <v>11.128865940133519</v>
      </c>
      <c r="Q65" s="1">
        <f t="shared" si="36"/>
        <v>148.9092000654276</v>
      </c>
      <c r="R65" s="1">
        <f t="shared" si="37"/>
        <v>129.5187622063747</v>
      </c>
    </row>
    <row r="66" spans="1:18" x14ac:dyDescent="0.25">
      <c r="A66" s="1">
        <f t="shared" si="38"/>
        <v>36</v>
      </c>
      <c r="B66" s="1">
        <f t="shared" si="31"/>
        <v>0.62831853071795862</v>
      </c>
      <c r="C66" s="1">
        <f t="shared" si="21"/>
        <v>5.7774031082707396</v>
      </c>
      <c r="D66" s="1">
        <f t="shared" si="22"/>
        <v>6.4074923909684713</v>
      </c>
      <c r="E66" s="1">
        <f t="shared" si="32"/>
        <v>40.797908689610246</v>
      </c>
      <c r="F66" s="1">
        <f t="shared" si="23"/>
        <v>46.138788977363376</v>
      </c>
      <c r="G66" s="1">
        <f t="shared" si="24"/>
        <v>0.80527378053785836</v>
      </c>
      <c r="H66" s="1">
        <f t="shared" si="25"/>
        <v>35.176300002785183</v>
      </c>
      <c r="I66" s="1">
        <f t="shared" si="26"/>
        <v>223.37614157708751</v>
      </c>
      <c r="J66" s="1">
        <f t="shared" si="27"/>
        <v>5.9240172979456727</v>
      </c>
      <c r="K66" s="1">
        <f t="shared" si="33"/>
        <v>8.2161579509710219</v>
      </c>
      <c r="L66" s="1">
        <f t="shared" si="28"/>
        <v>77.545367217384594</v>
      </c>
      <c r="M66" s="1">
        <f t="shared" si="34"/>
        <v>145.8307743597029</v>
      </c>
      <c r="N66" s="1">
        <f t="shared" si="29"/>
        <v>262.70718802970731</v>
      </c>
      <c r="O66" s="1">
        <f t="shared" si="30"/>
        <v>7.6457896181521781</v>
      </c>
      <c r="P66" s="1">
        <f t="shared" si="35"/>
        <v>10.604124195318782</v>
      </c>
      <c r="Q66" s="1">
        <f t="shared" si="36"/>
        <v>133.29058606971043</v>
      </c>
      <c r="R66" s="1">
        <f t="shared" si="37"/>
        <v>129.41660195999688</v>
      </c>
    </row>
    <row r="67" spans="1:18" x14ac:dyDescent="0.25">
      <c r="A67" s="1">
        <f t="shared" si="38"/>
        <v>38</v>
      </c>
      <c r="B67" s="1">
        <f t="shared" si="31"/>
        <v>0.66322511575784515</v>
      </c>
      <c r="C67" s="1">
        <f t="shared" si="21"/>
        <v>5.2084999149475948</v>
      </c>
      <c r="D67" s="1">
        <f t="shared" si="22"/>
        <v>6.0035509524415716</v>
      </c>
      <c r="E67" s="1">
        <f t="shared" si="32"/>
        <v>41.248420476566089</v>
      </c>
      <c r="F67" s="1">
        <f t="shared" si="23"/>
        <v>45.680118367408781</v>
      </c>
      <c r="G67" s="1">
        <f t="shared" si="24"/>
        <v>0.79726846821202002</v>
      </c>
      <c r="H67" s="1">
        <f t="shared" si="25"/>
        <v>34.717629392830588</v>
      </c>
      <c r="I67" s="1">
        <f t="shared" si="26"/>
        <v>199.48797091714377</v>
      </c>
      <c r="J67" s="1">
        <f t="shared" si="27"/>
        <v>5.3543539431384017</v>
      </c>
      <c r="K67" s="1">
        <f t="shared" si="33"/>
        <v>7.4838932063507713</v>
      </c>
      <c r="L67" s="1">
        <f t="shared" si="28"/>
        <v>63.732073752046375</v>
      </c>
      <c r="M67" s="1">
        <f t="shared" si="34"/>
        <v>135.75589716509739</v>
      </c>
      <c r="N67" s="1">
        <f t="shared" si="29"/>
        <v>246.14558905010443</v>
      </c>
      <c r="O67" s="1">
        <f t="shared" si="30"/>
        <v>7.1928820928803567</v>
      </c>
      <c r="P67" s="1">
        <f t="shared" si="35"/>
        <v>10.053642699129645</v>
      </c>
      <c r="Q67" s="1">
        <f t="shared" si="36"/>
        <v>117.78203965263982</v>
      </c>
      <c r="R67" s="1">
        <f t="shared" si="37"/>
        <v>128.36354939746462</v>
      </c>
    </row>
    <row r="68" spans="1:18" x14ac:dyDescent="0.25">
      <c r="A68" s="1">
        <f t="shared" si="38"/>
        <v>40</v>
      </c>
      <c r="B68" s="1">
        <f t="shared" si="31"/>
        <v>0.69813170079773179</v>
      </c>
      <c r="C68" s="1">
        <f t="shared" si="21"/>
        <v>4.5862331199507445</v>
      </c>
      <c r="D68" s="1">
        <f t="shared" si="22"/>
        <v>5.5793939139477118</v>
      </c>
      <c r="E68" s="1">
        <f t="shared" si="32"/>
        <v>41.648677417003327</v>
      </c>
      <c r="F68" s="1">
        <f t="shared" si="23"/>
        <v>45.270337344326187</v>
      </c>
      <c r="G68" s="1">
        <f t="shared" si="24"/>
        <v>0.79011644014703786</v>
      </c>
      <c r="H68" s="1">
        <f t="shared" si="25"/>
        <v>34.307848369747994</v>
      </c>
      <c r="I68" s="1">
        <f t="shared" si="26"/>
        <v>173.47471114672638</v>
      </c>
      <c r="J68" s="1">
        <f t="shared" si="27"/>
        <v>4.7632583963864805</v>
      </c>
      <c r="K68" s="1">
        <f t="shared" si="33"/>
        <v>6.7047047206207893</v>
      </c>
      <c r="L68" s="1">
        <f t="shared" si="28"/>
        <v>50.685710481482431</v>
      </c>
      <c r="M68" s="1">
        <f t="shared" si="34"/>
        <v>122.78900066524395</v>
      </c>
      <c r="N68" s="1">
        <f t="shared" si="29"/>
        <v>228.75515047185618</v>
      </c>
      <c r="O68" s="1">
        <f t="shared" si="30"/>
        <v>6.7360830862820098</v>
      </c>
      <c r="P68" s="1">
        <f t="shared" si="35"/>
        <v>9.4816288155500654</v>
      </c>
      <c r="Q68" s="1">
        <f t="shared" si="36"/>
        <v>102.59929910009927</v>
      </c>
      <c r="R68" s="1">
        <f t="shared" si="37"/>
        <v>126.15585137175691</v>
      </c>
    </row>
    <row r="69" spans="1:18" x14ac:dyDescent="0.25">
      <c r="A69" s="1">
        <f t="shared" si="38"/>
        <v>42</v>
      </c>
      <c r="B69" s="1">
        <f t="shared" si="31"/>
        <v>0.73303828583761843</v>
      </c>
      <c r="C69" s="1">
        <f t="shared" si="21"/>
        <v>3.9057615355601669</v>
      </c>
      <c r="D69" s="1">
        <f t="shared" si="22"/>
        <v>5.1353439425512022</v>
      </c>
      <c r="E69" s="1">
        <f t="shared" si="32"/>
        <v>41.998191859494895</v>
      </c>
      <c r="F69" s="1">
        <f t="shared" si="23"/>
        <v>44.91070994014823</v>
      </c>
      <c r="G69" s="1">
        <f t="shared" si="24"/>
        <v>0.78383975786373206</v>
      </c>
      <c r="H69" s="1">
        <f t="shared" si="25"/>
        <v>33.948220965570037</v>
      </c>
      <c r="I69" s="1">
        <f t="shared" si="26"/>
        <v>145.13848313359824</v>
      </c>
      <c r="J69" s="1">
        <f t="shared" si="27"/>
        <v>4.1525464747001797</v>
      </c>
      <c r="K69" s="1">
        <f t="shared" si="33"/>
        <v>5.8817608501547873</v>
      </c>
      <c r="L69" s="1">
        <f t="shared" si="28"/>
        <v>38.663440600053136</v>
      </c>
      <c r="M69" s="1">
        <f t="shared" si="34"/>
        <v>106.47504253354511</v>
      </c>
      <c r="N69" s="1">
        <f t="shared" si="29"/>
        <v>210.54910164459929</v>
      </c>
      <c r="O69" s="1">
        <f t="shared" si="30"/>
        <v>6.2783236604841264</v>
      </c>
      <c r="P69" s="1">
        <f t="shared" si="35"/>
        <v>8.8927597886793688</v>
      </c>
      <c r="Q69" s="1">
        <f t="shared" si="36"/>
        <v>87.94703553763452</v>
      </c>
      <c r="R69" s="1">
        <f t="shared" si="37"/>
        <v>122.60206610696477</v>
      </c>
    </row>
    <row r="70" spans="1:18" x14ac:dyDescent="0.25">
      <c r="A70" s="1">
        <f t="shared" si="38"/>
        <v>44</v>
      </c>
      <c r="B70" s="1">
        <f t="shared" si="31"/>
        <v>0.76794487087750496</v>
      </c>
      <c r="C70" s="1">
        <f t="shared" si="21"/>
        <v>3.1615855552350354</v>
      </c>
      <c r="D70" s="1">
        <f t="shared" si="22"/>
        <v>4.6717558269805011</v>
      </c>
      <c r="E70" s="1">
        <f t="shared" si="32"/>
        <v>42.296537974531184</v>
      </c>
      <c r="F70" s="1">
        <f t="shared" si="23"/>
        <v>44.602376375091488</v>
      </c>
      <c r="G70" s="1">
        <f t="shared" si="24"/>
        <v>0.77845832195907994</v>
      </c>
      <c r="H70" s="1">
        <f t="shared" si="25"/>
        <v>33.639887400513295</v>
      </c>
      <c r="I70" s="1">
        <f t="shared" si="26"/>
        <v>114.25433529647248</v>
      </c>
      <c r="J70" s="1">
        <f t="shared" si="27"/>
        <v>3.5242543220563336</v>
      </c>
      <c r="K70" s="1">
        <f t="shared" si="33"/>
        <v>5.0189999039759439</v>
      </c>
      <c r="L70" s="1">
        <f t="shared" si="28"/>
        <v>27.910682552071197</v>
      </c>
      <c r="M70" s="1">
        <f t="shared" si="34"/>
        <v>86.343652744401282</v>
      </c>
      <c r="N70" s="1">
        <f t="shared" si="29"/>
        <v>191.54198890620054</v>
      </c>
      <c r="O70" s="1">
        <f t="shared" si="30"/>
        <v>5.8225992863416032</v>
      </c>
      <c r="P70" s="1">
        <f t="shared" si="35"/>
        <v>8.2921442632969491</v>
      </c>
      <c r="Q70" s="1">
        <f t="shared" si="36"/>
        <v>74.013352908384178</v>
      </c>
      <c r="R70" s="1">
        <f t="shared" si="37"/>
        <v>117.52863599781637</v>
      </c>
    </row>
    <row r="71" spans="1:18" x14ac:dyDescent="0.25">
      <c r="A71" s="1">
        <f t="shared" si="38"/>
        <v>46</v>
      </c>
      <c r="B71" s="1">
        <f t="shared" si="31"/>
        <v>0.80285145591739149</v>
      </c>
      <c r="C71" s="1">
        <f t="shared" si="21"/>
        <v>2.3474515786361145</v>
      </c>
      <c r="D71" s="1">
        <f t="shared" si="22"/>
        <v>4.1890181911959843</v>
      </c>
      <c r="E71" s="1">
        <f t="shared" si="32"/>
        <v>42.543352273327727</v>
      </c>
      <c r="F71" s="1">
        <f t="shared" si="23"/>
        <v>44.346338036863656</v>
      </c>
      <c r="G71" s="1">
        <f t="shared" si="24"/>
        <v>0.77398960994566923</v>
      </c>
      <c r="H71" s="1">
        <f t="shared" si="25"/>
        <v>33.383849062285464</v>
      </c>
      <c r="I71" s="1">
        <f t="shared" si="26"/>
        <v>80.56632438242103</v>
      </c>
      <c r="J71" s="1">
        <f t="shared" si="27"/>
        <v>2.8806768883467639</v>
      </c>
      <c r="K71" s="1">
        <f t="shared" si="33"/>
        <v>4.1211761559932913</v>
      </c>
      <c r="L71" s="1">
        <f t="shared" si="28"/>
        <v>18.654235131630866</v>
      </c>
      <c r="M71" s="1">
        <f t="shared" si="34"/>
        <v>61.91208925079016</v>
      </c>
      <c r="N71" s="1">
        <f t="shared" si="29"/>
        <v>171.74974583903537</v>
      </c>
      <c r="O71" s="1">
        <f t="shared" si="30"/>
        <v>5.3719559330498186</v>
      </c>
      <c r="P71" s="1">
        <f t="shared" si="35"/>
        <v>7.6852689699042127</v>
      </c>
      <c r="Q71" s="1">
        <f t="shared" si="36"/>
        <v>60.964514976613913</v>
      </c>
      <c r="R71" s="1">
        <f t="shared" si="37"/>
        <v>110.78523086242146</v>
      </c>
    </row>
    <row r="72" spans="1:18" x14ac:dyDescent="0.25">
      <c r="A72" s="1">
        <f t="shared" si="38"/>
        <v>48</v>
      </c>
      <c r="B72" s="1">
        <f t="shared" si="31"/>
        <v>0.83775804095727813</v>
      </c>
      <c r="C72" s="1">
        <f t="shared" si="21"/>
        <v>1.4562418650982067</v>
      </c>
      <c r="D72" s="1">
        <f t="shared" si="22"/>
        <v>3.6875551193285503</v>
      </c>
      <c r="E72" s="1">
        <f t="shared" si="32"/>
        <v>42.738334050680258</v>
      </c>
      <c r="F72" s="1">
        <f t="shared" si="23"/>
        <v>44.143443669324853</v>
      </c>
      <c r="G72" s="1">
        <f t="shared" si="24"/>
        <v>0.7704484351983657</v>
      </c>
      <c r="H72" s="1">
        <f t="shared" si="25"/>
        <v>33.18095469474666</v>
      </c>
      <c r="I72" s="1">
        <f t="shared" si="26"/>
        <v>43.782998905676152</v>
      </c>
      <c r="J72" s="1">
        <f t="shared" si="27"/>
        <v>2.2244160021983177</v>
      </c>
      <c r="K72" s="1">
        <f t="shared" si="33"/>
        <v>3.1939023754867666</v>
      </c>
      <c r="L72" s="1">
        <f t="shared" si="28"/>
        <v>11.095164979369859</v>
      </c>
      <c r="M72" s="1">
        <f t="shared" si="34"/>
        <v>32.687833926306297</v>
      </c>
      <c r="N72" s="1">
        <f t="shared" si="29"/>
        <v>151.18975989247056</v>
      </c>
      <c r="O72" s="1">
        <f t="shared" si="30"/>
        <v>4.9294753755085452</v>
      </c>
      <c r="P72" s="1">
        <f t="shared" si="35"/>
        <v>7.0779310597391509</v>
      </c>
      <c r="Q72" s="1">
        <f t="shared" si="36"/>
        <v>48.940120218508881</v>
      </c>
      <c r="R72" s="1">
        <f t="shared" si="37"/>
        <v>102.24963967396168</v>
      </c>
    </row>
    <row r="73" spans="1:18" x14ac:dyDescent="0.25">
      <c r="A73" s="1">
        <f t="shared" si="38"/>
        <v>50</v>
      </c>
      <c r="B73" s="1">
        <f t="shared" si="31"/>
        <v>0.87266462599716477</v>
      </c>
      <c r="C73" s="1">
        <f t="shared" si="21"/>
        <v>0.47984836514500984</v>
      </c>
      <c r="D73" s="1">
        <f t="shared" si="22"/>
        <v>3.1678276635202991</v>
      </c>
      <c r="E73" s="1">
        <f t="shared" si="32"/>
        <v>42.881245751327718</v>
      </c>
      <c r="F73" s="1">
        <f t="shared" si="23"/>
        <v>43.994377207353061</v>
      </c>
      <c r="G73" s="1">
        <f t="shared" si="24"/>
        <v>0.76784673463265896</v>
      </c>
      <c r="H73" s="1">
        <f t="shared" si="25"/>
        <v>33.031888232774868</v>
      </c>
      <c r="I73" s="1">
        <f t="shared" si="26"/>
        <v>3.5722257817857574</v>
      </c>
      <c r="J73" s="1">
        <f t="shared" si="27"/>
        <v>1.5584405836435544</v>
      </c>
      <c r="K73" s="1">
        <f t="shared" si="33"/>
        <v>2.243691355379227</v>
      </c>
      <c r="L73" s="1">
        <f t="shared" si="28"/>
        <v>5.4016119527598478</v>
      </c>
      <c r="M73" s="1">
        <f t="shared" si="34"/>
        <v>-1.8293861709740904</v>
      </c>
      <c r="N73" s="1">
        <f t="shared" si="29"/>
        <v>129.88093420433228</v>
      </c>
      <c r="O73" s="1">
        <f t="shared" si="30"/>
        <v>4.4982597542636285</v>
      </c>
      <c r="P73" s="1">
        <f t="shared" si="35"/>
        <v>6.4761574042786778</v>
      </c>
      <c r="Q73" s="1">
        <f t="shared" si="36"/>
        <v>38.048945457490213</v>
      </c>
      <c r="R73" s="1">
        <f t="shared" si="37"/>
        <v>91.831988746842057</v>
      </c>
    </row>
    <row r="74" spans="1:18" x14ac:dyDescent="0.25">
      <c r="A74" s="1">
        <f t="shared" si="38"/>
        <v>52</v>
      </c>
      <c r="B74" s="1">
        <f t="shared" si="31"/>
        <v>0.90757121103705141</v>
      </c>
      <c r="C74" s="1">
        <f t="shared" si="21"/>
        <v>0</v>
      </c>
      <c r="D74" s="1">
        <f t="shared" si="22"/>
        <v>2.6303352052016464</v>
      </c>
      <c r="E74" s="1">
        <f t="shared" si="32"/>
        <v>42.971913259376727</v>
      </c>
      <c r="F74" s="1">
        <f t="shared" si="23"/>
        <v>43.899647664433573</v>
      </c>
      <c r="G74" s="1">
        <f t="shared" si="24"/>
        <v>0.76619339220980476</v>
      </c>
      <c r="H74" s="1">
        <f t="shared" si="25"/>
        <v>32.93715868985538</v>
      </c>
      <c r="I74" s="1">
        <f t="shared" si="26"/>
        <v>-16.214891574220903</v>
      </c>
      <c r="J74" s="1">
        <f t="shared" si="27"/>
        <v>1.2499999999999998</v>
      </c>
      <c r="K74" s="1">
        <f t="shared" si="33"/>
        <v>1.8027180443386015</v>
      </c>
      <c r="L74" s="1">
        <f t="shared" si="28"/>
        <v>2.4003224695729535</v>
      </c>
      <c r="M74" s="1">
        <f t="shared" si="34"/>
        <v>-18.615214043793856</v>
      </c>
      <c r="N74" s="1">
        <f t="shared" si="29"/>
        <v>107.8437434132675</v>
      </c>
      <c r="O74" s="1">
        <f t="shared" si="30"/>
        <v>4.081415435565984</v>
      </c>
      <c r="P74" s="1">
        <f t="shared" si="35"/>
        <v>5.8861130017095142</v>
      </c>
      <c r="Q74" s="1">
        <f t="shared" si="36"/>
        <v>28.365664457272747</v>
      </c>
      <c r="R74" s="1">
        <f t="shared" si="37"/>
        <v>79.478078955994761</v>
      </c>
    </row>
    <row r="75" spans="1:18" x14ac:dyDescent="0.25">
      <c r="A75" s="1">
        <f t="shared" si="38"/>
        <v>54</v>
      </c>
      <c r="B75" s="1">
        <f t="shared" si="31"/>
        <v>0.94247779607693793</v>
      </c>
      <c r="C75" s="1">
        <f t="shared" si="21"/>
        <v>0</v>
      </c>
      <c r="D75" s="1">
        <f t="shared" si="22"/>
        <v>2.0756166397521127</v>
      </c>
      <c r="E75" s="1">
        <f t="shared" si="32"/>
        <v>43.010226110434992</v>
      </c>
      <c r="F75" s="1">
        <f t="shared" si="23"/>
        <v>43.859581425889019</v>
      </c>
      <c r="G75" s="1">
        <f t="shared" si="24"/>
        <v>0.76549410442831267</v>
      </c>
      <c r="H75" s="1">
        <f t="shared" si="25"/>
        <v>32.897092451310826</v>
      </c>
      <c r="I75" s="1">
        <f t="shared" si="26"/>
        <v>-16.262782638043735</v>
      </c>
      <c r="J75" s="1">
        <f t="shared" si="27"/>
        <v>1.2499999999999998</v>
      </c>
      <c r="K75" s="1">
        <f t="shared" si="33"/>
        <v>1.8040294310512712</v>
      </c>
      <c r="L75" s="1">
        <f t="shared" si="28"/>
        <v>0.45144651162325616</v>
      </c>
      <c r="M75" s="1">
        <f t="shared" si="34"/>
        <v>-16.714229149666991</v>
      </c>
      <c r="N75" s="1">
        <f t="shared" si="29"/>
        <v>85.100282229836623</v>
      </c>
      <c r="O75" s="1">
        <f t="shared" si="30"/>
        <v>3.6820362327896707</v>
      </c>
      <c r="P75" s="1">
        <f t="shared" si="35"/>
        <v>5.3140013841197735</v>
      </c>
      <c r="Q75" s="1">
        <f t="shared" si="36"/>
        <v>19.928617882265605</v>
      </c>
      <c r="R75" s="1">
        <f t="shared" si="37"/>
        <v>65.17166434757101</v>
      </c>
    </row>
    <row r="76" spans="1:18" x14ac:dyDescent="0.25">
      <c r="A76" s="1">
        <f t="shared" si="38"/>
        <v>56</v>
      </c>
      <c r="B76" s="1">
        <f t="shared" si="31"/>
        <v>0.97738438111682457</v>
      </c>
      <c r="C76" s="1">
        <f t="shared" si="21"/>
        <v>0</v>
      </c>
      <c r="D76" s="1">
        <f t="shared" si="22"/>
        <v>1.5042513543934604</v>
      </c>
      <c r="E76" s="1">
        <f t="shared" si="32"/>
        <v>42.996137626195129</v>
      </c>
      <c r="F76" s="1">
        <f t="shared" si="23"/>
        <v>43.874317225615115</v>
      </c>
      <c r="G76" s="1">
        <f t="shared" si="24"/>
        <v>0.76575129265144759</v>
      </c>
      <c r="H76" s="1">
        <f t="shared" si="25"/>
        <v>32.911828251036923</v>
      </c>
      <c r="I76" s="1">
        <f t="shared" si="26"/>
        <v>-16.245172032743906</v>
      </c>
      <c r="J76" s="1">
        <f t="shared" si="27"/>
        <v>1.2499999999999998</v>
      </c>
      <c r="K76" s="1">
        <f t="shared" si="33"/>
        <v>1.8035467971419141</v>
      </c>
      <c r="L76" s="1">
        <f t="shared" si="28"/>
        <v>-1.5005687579531402</v>
      </c>
      <c r="M76" s="1">
        <f t="shared" si="34"/>
        <v>-14.744603274790766</v>
      </c>
      <c r="N76" s="1">
        <f t="shared" si="29"/>
        <v>61.674305530131875</v>
      </c>
      <c r="O76" s="1">
        <f t="shared" si="30"/>
        <v>3.3031860649436022</v>
      </c>
      <c r="P76" s="1">
        <f t="shared" si="35"/>
        <v>4.7659605182342704</v>
      </c>
      <c r="Q76" s="1">
        <f t="shared" si="36"/>
        <v>12.738767128637587</v>
      </c>
      <c r="R76" s="1">
        <f t="shared" si="37"/>
        <v>48.935538401494284</v>
      </c>
    </row>
    <row r="77" spans="1:18" x14ac:dyDescent="0.25">
      <c r="A77" s="1">
        <f t="shared" si="38"/>
        <v>58</v>
      </c>
      <c r="B77" s="1">
        <f t="shared" si="31"/>
        <v>1.0122909661567112</v>
      </c>
      <c r="C77" s="1">
        <f t="shared" si="21"/>
        <v>0</v>
      </c>
      <c r="D77" s="1">
        <f t="shared" si="22"/>
        <v>0.91685996962721106</v>
      </c>
      <c r="E77" s="1">
        <f t="shared" si="32"/>
        <v>42.929664971305037</v>
      </c>
      <c r="F77" s="1">
        <f t="shared" si="23"/>
        <v>43.943803991503856</v>
      </c>
      <c r="G77" s="1">
        <f t="shared" si="24"/>
        <v>0.76696406550276863</v>
      </c>
      <c r="H77" s="1">
        <f t="shared" si="25"/>
        <v>32.981315016925663</v>
      </c>
      <c r="I77" s="1">
        <f t="shared" si="26"/>
        <v>-16.162081214131295</v>
      </c>
      <c r="J77" s="1">
        <f t="shared" si="27"/>
        <v>1.2499999999999998</v>
      </c>
      <c r="K77" s="1">
        <f t="shared" si="33"/>
        <v>1.8012760132768284</v>
      </c>
      <c r="L77" s="1">
        <f t="shared" si="28"/>
        <v>-3.4421581603410956</v>
      </c>
      <c r="M77" s="1">
        <f t="shared" si="34"/>
        <v>-12.719923053790199</v>
      </c>
      <c r="N77" s="1">
        <f t="shared" si="29"/>
        <v>37.591258754715653</v>
      </c>
      <c r="O77" s="1">
        <f t="shared" si="30"/>
        <v>2.9478811430402501</v>
      </c>
      <c r="P77" s="1">
        <f t="shared" si="35"/>
        <v>4.2479580743595857</v>
      </c>
      <c r="Q77" s="1">
        <f t="shared" si="36"/>
        <v>6.7599091948405521</v>
      </c>
      <c r="R77" s="1">
        <f t="shared" si="37"/>
        <v>30.8313495598751</v>
      </c>
    </row>
    <row r="78" spans="1:18" x14ac:dyDescent="0.25">
      <c r="A78" s="1">
        <f t="shared" si="38"/>
        <v>60</v>
      </c>
      <c r="B78" s="1">
        <f t="shared" si="31"/>
        <v>1.0471975511965976</v>
      </c>
      <c r="C78" s="1">
        <f t="shared" si="21"/>
        <v>0</v>
      </c>
      <c r="D78" s="1">
        <f t="shared" si="22"/>
        <v>0.31410481561820802</v>
      </c>
      <c r="E78" s="1">
        <f t="shared" si="32"/>
        <v>42.810889132455358</v>
      </c>
      <c r="F78" s="1">
        <f t="shared" si="23"/>
        <v>44.06780163995456</v>
      </c>
      <c r="G78" s="1">
        <f t="shared" si="24"/>
        <v>0.76912823273296382</v>
      </c>
      <c r="H78" s="1">
        <f t="shared" si="25"/>
        <v>33.105312665376367</v>
      </c>
      <c r="I78" s="1">
        <f t="shared" si="26"/>
        <v>-16.013611415569194</v>
      </c>
      <c r="J78" s="1">
        <f t="shared" si="27"/>
        <v>1.2499999999999998</v>
      </c>
      <c r="K78" s="1">
        <f t="shared" si="33"/>
        <v>1.7972445772097596</v>
      </c>
      <c r="L78" s="1">
        <f t="shared" si="28"/>
        <v>-5.3599278489508411</v>
      </c>
      <c r="M78" s="1">
        <f t="shared" si="34"/>
        <v>-10.653683566618353</v>
      </c>
      <c r="N78" s="1">
        <f t="shared" si="29"/>
        <v>12.878297440346529</v>
      </c>
      <c r="O78" s="1">
        <f t="shared" si="30"/>
        <v>2.6190717903396239</v>
      </c>
      <c r="P78" s="1">
        <f t="shared" si="35"/>
        <v>3.7656900580087567</v>
      </c>
      <c r="Q78" s="1">
        <f t="shared" si="36"/>
        <v>1.9201670787453369</v>
      </c>
      <c r="R78" s="1">
        <f t="shared" si="37"/>
        <v>10.958130361601192</v>
      </c>
    </row>
    <row r="79" spans="1:18" x14ac:dyDescent="0.25">
      <c r="A79" s="1">
        <f t="shared" si="38"/>
        <v>62</v>
      </c>
      <c r="B79" s="1">
        <f t="shared" si="31"/>
        <v>1.0821041362364843</v>
      </c>
      <c r="C79" s="1">
        <f t="shared" si="21"/>
        <v>0</v>
      </c>
      <c r="D79" s="1">
        <f t="shared" si="22"/>
        <v>0</v>
      </c>
      <c r="E79" s="1">
        <f t="shared" si="32"/>
        <v>42.639954819709715</v>
      </c>
      <c r="F79" s="1">
        <f t="shared" si="23"/>
        <v>44.245884789756957</v>
      </c>
      <c r="G79" s="1">
        <f t="shared" si="24"/>
        <v>0.77223637003933798</v>
      </c>
      <c r="H79" s="1">
        <f t="shared" si="25"/>
        <v>33.283395815178764</v>
      </c>
      <c r="I79" s="1">
        <f t="shared" si="26"/>
        <v>-15.799943524637142</v>
      </c>
      <c r="J79" s="1">
        <f t="shared" si="27"/>
        <v>1.2499999999999998</v>
      </c>
      <c r="K79" s="1">
        <f t="shared" si="33"/>
        <v>1.7915008067189846</v>
      </c>
      <c r="L79" s="1">
        <f t="shared" si="28"/>
        <v>-7.2408717197796513</v>
      </c>
      <c r="M79" s="1">
        <f t="shared" si="34"/>
        <v>-8.5590718048574903</v>
      </c>
      <c r="N79" s="1">
        <f t="shared" si="29"/>
        <v>0</v>
      </c>
      <c r="O79" s="1">
        <f t="shared" si="30"/>
        <v>2.4620193825305199</v>
      </c>
      <c r="P79" s="1">
        <f t="shared" si="35"/>
        <v>3.5285677679689624</v>
      </c>
      <c r="Q79" s="1">
        <f t="shared" si="36"/>
        <v>-2.0010278842155724</v>
      </c>
      <c r="R79" s="1">
        <f t="shared" si="37"/>
        <v>2.0010278842155724</v>
      </c>
    </row>
    <row r="80" spans="1:18" x14ac:dyDescent="0.25">
      <c r="A80" s="1">
        <f t="shared" si="38"/>
        <v>64</v>
      </c>
      <c r="B80" s="1">
        <f t="shared" si="31"/>
        <v>1.1170107212763709</v>
      </c>
      <c r="C80" s="1">
        <f t="shared" si="21"/>
        <v>0</v>
      </c>
      <c r="D80" s="1">
        <f t="shared" si="22"/>
        <v>0</v>
      </c>
      <c r="E80" s="1">
        <f t="shared" si="32"/>
        <v>42.417070290197785</v>
      </c>
      <c r="F80" s="1">
        <f t="shared" si="23"/>
        <v>44.477449257492246</v>
      </c>
      <c r="G80" s="1">
        <f t="shared" si="24"/>
        <v>0.77627793243194687</v>
      </c>
      <c r="H80" s="1">
        <f t="shared" si="25"/>
        <v>33.514960282914053</v>
      </c>
      <c r="I80" s="1">
        <f t="shared" si="26"/>
        <v>-15.521337862747229</v>
      </c>
      <c r="J80" s="1">
        <f t="shared" si="27"/>
        <v>1.2499999999999998</v>
      </c>
      <c r="K80" s="1">
        <f t="shared" si="33"/>
        <v>1.7841124444401575</v>
      </c>
      <c r="L80" s="1">
        <f t="shared" si="28"/>
        <v>-9.0725730567898459</v>
      </c>
      <c r="M80" s="1">
        <f t="shared" si="34"/>
        <v>-6.4487648059573832</v>
      </c>
      <c r="N80" s="1">
        <f t="shared" si="29"/>
        <v>0</v>
      </c>
      <c r="O80" s="1">
        <f t="shared" si="30"/>
        <v>2.4620193825305199</v>
      </c>
      <c r="P80" s="1">
        <f t="shared" si="35"/>
        <v>3.5140155350604592</v>
      </c>
      <c r="Q80" s="1">
        <f t="shared" si="36"/>
        <v>-5.7467995809321497</v>
      </c>
      <c r="R80" s="1">
        <f t="shared" si="37"/>
        <v>5.7467995809321497</v>
      </c>
    </row>
    <row r="81" spans="1:26" x14ac:dyDescent="0.25">
      <c r="A81" s="1">
        <f t="shared" si="38"/>
        <v>66</v>
      </c>
      <c r="B81" s="1">
        <f t="shared" si="31"/>
        <v>1.1519173063162575</v>
      </c>
      <c r="C81" s="1">
        <f t="shared" si="21"/>
        <v>0</v>
      </c>
      <c r="D81" s="1">
        <f t="shared" si="22"/>
        <v>0</v>
      </c>
      <c r="E81" s="1">
        <f t="shared" si="32"/>
        <v>42.14250709438604</v>
      </c>
      <c r="F81" s="1">
        <f t="shared" si="23"/>
        <v>44.761721097544722</v>
      </c>
      <c r="G81" s="1">
        <f t="shared" si="24"/>
        <v>0.78123941201156522</v>
      </c>
      <c r="H81" s="1">
        <f t="shared" si="25"/>
        <v>33.799232122966529</v>
      </c>
      <c r="I81" s="1">
        <f t="shared" si="26"/>
        <v>-15.178133867982549</v>
      </c>
      <c r="J81" s="1">
        <f t="shared" si="27"/>
        <v>1.2499999999999998</v>
      </c>
      <c r="K81" s="1">
        <f t="shared" si="33"/>
        <v>1.7751647514606641</v>
      </c>
      <c r="L81" s="1">
        <f t="shared" si="28"/>
        <v>-10.843384287396793</v>
      </c>
      <c r="M81" s="1">
        <f t="shared" si="34"/>
        <v>-4.3347495805857559</v>
      </c>
      <c r="N81" s="1">
        <f t="shared" si="29"/>
        <v>0</v>
      </c>
      <c r="O81" s="1">
        <f t="shared" si="30"/>
        <v>2.4620193825305199</v>
      </c>
      <c r="P81" s="1">
        <f t="shared" si="35"/>
        <v>3.4963920202249033</v>
      </c>
      <c r="Q81" s="1">
        <f t="shared" si="36"/>
        <v>-9.4078558996319579</v>
      </c>
      <c r="R81" s="1">
        <f t="shared" si="37"/>
        <v>9.4078558996319579</v>
      </c>
    </row>
    <row r="82" spans="1:26" x14ac:dyDescent="0.25">
      <c r="A82" s="1">
        <f t="shared" si="38"/>
        <v>68</v>
      </c>
      <c r="B82" s="1">
        <f t="shared" si="31"/>
        <v>1.1868238913561442</v>
      </c>
      <c r="C82" s="1">
        <f t="shared" si="21"/>
        <v>0</v>
      </c>
      <c r="D82" s="1">
        <f t="shared" si="22"/>
        <v>0</v>
      </c>
      <c r="E82" s="1">
        <f t="shared" si="32"/>
        <v>41.816599745235358</v>
      </c>
      <c r="F82" s="1">
        <f t="shared" si="23"/>
        <v>45.097767866026416</v>
      </c>
      <c r="G82" s="1">
        <f t="shared" si="24"/>
        <v>0.78710453456225804</v>
      </c>
      <c r="H82" s="1">
        <f t="shared" si="25"/>
        <v>34.135278891448223</v>
      </c>
      <c r="I82" s="1">
        <f t="shared" si="26"/>
        <v>-14.770749681544196</v>
      </c>
      <c r="J82" s="1">
        <f t="shared" si="27"/>
        <v>1.2499999999999998</v>
      </c>
      <c r="K82" s="1">
        <f t="shared" si="33"/>
        <v>1.7647581911622992</v>
      </c>
      <c r="L82" s="1">
        <f t="shared" si="28"/>
        <v>-12.542579195269747</v>
      </c>
      <c r="M82" s="1">
        <f t="shared" si="34"/>
        <v>-2.2281704862744487</v>
      </c>
      <c r="N82" s="1">
        <f t="shared" si="29"/>
        <v>0</v>
      </c>
      <c r="O82" s="1">
        <f t="shared" si="30"/>
        <v>2.4620193825305199</v>
      </c>
      <c r="P82" s="1">
        <f t="shared" si="35"/>
        <v>3.4758950976968652</v>
      </c>
      <c r="Q82" s="1">
        <f t="shared" si="36"/>
        <v>-12.961263303545245</v>
      </c>
      <c r="R82" s="1">
        <f t="shared" si="37"/>
        <v>12.961263303545245</v>
      </c>
    </row>
    <row r="83" spans="1:26" x14ac:dyDescent="0.25">
      <c r="A83" s="1">
        <f t="shared" si="38"/>
        <v>70</v>
      </c>
      <c r="B83" s="1">
        <f t="shared" si="31"/>
        <v>1.2217304763960306</v>
      </c>
      <c r="C83" s="1">
        <f t="shared" si="21"/>
        <v>0</v>
      </c>
      <c r="D83" s="1">
        <f t="shared" si="22"/>
        <v>0</v>
      </c>
      <c r="E83" s="1">
        <f t="shared" si="32"/>
        <v>41.439745310648519</v>
      </c>
      <c r="F83" s="1">
        <f t="shared" si="23"/>
        <v>45.484511724047181</v>
      </c>
      <c r="G83" s="1">
        <f t="shared" si="24"/>
        <v>0.79385448824658578</v>
      </c>
      <c r="H83" s="1">
        <f t="shared" si="25"/>
        <v>34.522022749468988</v>
      </c>
      <c r="I83" s="1">
        <f t="shared" si="26"/>
        <v>-14.299681638310647</v>
      </c>
      <c r="J83" s="1">
        <f t="shared" si="27"/>
        <v>1.2499999999999998</v>
      </c>
      <c r="K83" s="1">
        <f t="shared" si="33"/>
        <v>1.7530058208083288</v>
      </c>
      <c r="L83" s="1">
        <f t="shared" si="28"/>
        <v>-14.160473704422165</v>
      </c>
      <c r="M83" s="1">
        <f t="shared" si="34"/>
        <v>-0.13920793388848196</v>
      </c>
      <c r="N83" s="1">
        <f t="shared" si="29"/>
        <v>0</v>
      </c>
      <c r="O83" s="1">
        <f t="shared" si="30"/>
        <v>2.4620193825305199</v>
      </c>
      <c r="P83" s="1">
        <f t="shared" si="35"/>
        <v>3.452747446815144</v>
      </c>
      <c r="Q83" s="1">
        <f t="shared" si="36"/>
        <v>-16.385871173942938</v>
      </c>
      <c r="R83" s="1">
        <f t="shared" si="37"/>
        <v>16.385871173942938</v>
      </c>
    </row>
    <row r="85" spans="1:26" ht="31.5" customHeight="1" x14ac:dyDescent="0.25">
      <c r="C85" s="4" t="s">
        <v>42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</row>
    <row r="86" spans="1:26" ht="126.75" customHeight="1" x14ac:dyDescent="0.25">
      <c r="A86" s="3" t="s">
        <v>7</v>
      </c>
      <c r="B86" s="3"/>
      <c r="C86" s="3"/>
      <c r="D86" s="1" t="s">
        <v>37</v>
      </c>
      <c r="E86" s="1" t="s">
        <v>38</v>
      </c>
      <c r="F86" s="1" t="s">
        <v>39</v>
      </c>
      <c r="G86" s="1" t="s">
        <v>0</v>
      </c>
      <c r="H86" s="1" t="s">
        <v>1</v>
      </c>
      <c r="I86" s="1" t="s">
        <v>4</v>
      </c>
      <c r="J86" s="1" t="s">
        <v>6</v>
      </c>
      <c r="K86" s="1" t="s">
        <v>5</v>
      </c>
      <c r="L86" s="1" t="s">
        <v>12</v>
      </c>
      <c r="M86" s="2" t="s">
        <v>9</v>
      </c>
      <c r="N86" s="2" t="s">
        <v>36</v>
      </c>
      <c r="O86" s="1" t="s">
        <v>20</v>
      </c>
      <c r="P86" s="1" t="s">
        <v>21</v>
      </c>
      <c r="Q86" s="1" t="s">
        <v>10</v>
      </c>
      <c r="R86" s="1" t="s">
        <v>23</v>
      </c>
      <c r="S86" s="1" t="s">
        <v>22</v>
      </c>
      <c r="T86" s="1" t="s">
        <v>24</v>
      </c>
      <c r="U86" s="1" t="s">
        <v>25</v>
      </c>
      <c r="Z86" s="1">
        <f>30*41</f>
        <v>1230</v>
      </c>
    </row>
    <row r="87" spans="1:26" ht="15" customHeight="1" x14ac:dyDescent="0.25">
      <c r="A87" s="3" t="s">
        <v>18</v>
      </c>
      <c r="B87" s="3"/>
      <c r="C87" s="3"/>
      <c r="D87" s="1">
        <v>35</v>
      </c>
      <c r="E87" s="1">
        <v>35</v>
      </c>
      <c r="F87" s="1">
        <v>65</v>
      </c>
      <c r="G87" s="1">
        <f>SQRT(D87*D87+E87*E87)</f>
        <v>49.497474683058329</v>
      </c>
      <c r="H87" s="1">
        <f>SQRT(E87*E87+F87*F87)</f>
        <v>73.824115301166998</v>
      </c>
      <c r="I87" s="1">
        <v>45</v>
      </c>
      <c r="J87" s="1">
        <f>ATAN(55/35)*180/PI()</f>
        <v>57.528807709151515</v>
      </c>
      <c r="K87" s="1">
        <v>8.5</v>
      </c>
      <c r="L87" s="1">
        <v>41</v>
      </c>
      <c r="M87" s="1">
        <v>31</v>
      </c>
      <c r="N87" s="1">
        <v>30</v>
      </c>
      <c r="O87" s="1">
        <f>TAN((R87-10)/180*PI())</f>
        <v>0.36397023426620234</v>
      </c>
      <c r="P87" s="1">
        <f>TAN((T87-10)/180*PI())</f>
        <v>2.7474774194546216</v>
      </c>
      <c r="Q87" s="1">
        <v>2.5</v>
      </c>
      <c r="R87" s="1">
        <v>30</v>
      </c>
      <c r="S87" s="1">
        <f>SIN(S88)</f>
        <v>0.49999999999999994</v>
      </c>
      <c r="T87" s="1">
        <v>80</v>
      </c>
      <c r="U87" s="1">
        <f>SIN(U88)</f>
        <v>0.98480775301220802</v>
      </c>
    </row>
    <row r="88" spans="1:26" ht="15" customHeight="1" x14ac:dyDescent="0.25">
      <c r="A88" s="3" t="s">
        <v>19</v>
      </c>
      <c r="B88" s="3"/>
      <c r="C88" s="3"/>
      <c r="I88" s="1">
        <f>I87*PI()/180</f>
        <v>0.78539816339744828</v>
      </c>
      <c r="J88" s="1">
        <f>J87*PI()/180</f>
        <v>1.0040671092713902</v>
      </c>
      <c r="K88" s="1">
        <f t="shared" ref="K88" si="39">K87*PI()/180</f>
        <v>0.14835298641951802</v>
      </c>
      <c r="L88" s="1">
        <f t="shared" ref="L88" si="40">L87*PI()/180</f>
        <v>0.715584993317675</v>
      </c>
      <c r="S88" s="1">
        <f>R87*PI()/180</f>
        <v>0.52359877559829882</v>
      </c>
      <c r="U88" s="1">
        <f>T87*PI()/180</f>
        <v>1.3962634015954636</v>
      </c>
    </row>
    <row r="89" spans="1:26" ht="102" customHeight="1" x14ac:dyDescent="0.25">
      <c r="A89" s="1" t="s">
        <v>3</v>
      </c>
      <c r="C89" s="1" t="s">
        <v>13</v>
      </c>
      <c r="D89" s="1" t="s">
        <v>15</v>
      </c>
      <c r="E89" s="1" t="s">
        <v>8</v>
      </c>
      <c r="F89" s="1" t="s">
        <v>2</v>
      </c>
      <c r="G89" s="1" t="s">
        <v>14</v>
      </c>
      <c r="H89" s="1" t="s">
        <v>28</v>
      </c>
      <c r="I89" s="1" t="s">
        <v>14</v>
      </c>
      <c r="J89" s="1" t="s">
        <v>34</v>
      </c>
      <c r="K89" s="1" t="s">
        <v>29</v>
      </c>
      <c r="L89" s="1" t="s">
        <v>30</v>
      </c>
      <c r="M89" s="1" t="s">
        <v>31</v>
      </c>
      <c r="N89" s="1" t="s">
        <v>16</v>
      </c>
      <c r="O89" s="1" t="s">
        <v>35</v>
      </c>
      <c r="P89" s="1" t="s">
        <v>32</v>
      </c>
      <c r="Q89" s="1" t="s">
        <v>33</v>
      </c>
      <c r="R89" s="1" t="s">
        <v>31</v>
      </c>
    </row>
    <row r="90" spans="1:26" x14ac:dyDescent="0.25">
      <c r="A90" s="1">
        <v>0</v>
      </c>
      <c r="B90" s="1">
        <f>A90*PI()/180</f>
        <v>0</v>
      </c>
      <c r="C90" s="1">
        <f t="shared" ref="C90:C125" si="41">IF(R$87-ATAN(O$87/COS(A90/180*PI()))*180/PI()&gt;0,R$87-ATAN(O$87/COS(A90/180*PI()))*180/PI(),0)</f>
        <v>10</v>
      </c>
      <c r="D90" s="1">
        <f t="shared" ref="D90:D125" si="42">IF(T$87-ATAN(P$87/COS(A90/180*PI()))*180/PI()&gt;0,T$87-ATAN(P$87/COS(A90/180*PI()))*180/PI(),0)</f>
        <v>10</v>
      </c>
      <c r="E90" s="1">
        <f>E87</f>
        <v>35</v>
      </c>
      <c r="F90" s="1">
        <f t="shared" ref="F90:F125" si="43">ATAN(SQRT(H$87*H$87-E90*E90)/E90)*180/PI()-K$87</f>
        <v>53.199244233993632</v>
      </c>
      <c r="G90" s="1">
        <f t="shared" ref="G90:G125" si="44">ATAN(SQRT(H$87*H$87-E90*E90)/E90)-K$88</f>
        <v>0.92850197145579749</v>
      </c>
      <c r="H90" s="1">
        <f t="shared" ref="H90:H125" si="45">L$87-F$90+F90</f>
        <v>41</v>
      </c>
      <c r="I90" s="1">
        <f t="shared" ref="I90:I125" si="46">C90*M$87+(N$87-E90)*Q$87*S$87</f>
        <v>303.75</v>
      </c>
      <c r="J90" s="1">
        <f t="shared" ref="J90:J125" si="47">C90*COS(B90)+Q$87*S$87</f>
        <v>11.25</v>
      </c>
      <c r="K90" s="1">
        <f>IF(H90&gt;0,J90/SIN(G90),"")</f>
        <v>14.049794254808187</v>
      </c>
      <c r="L90" s="1">
        <f t="shared" ref="L90:L125" si="48">IF(H90&gt;0,G$87*COS(I$88+B90)*K90*COS(G90),"")</f>
        <v>294.57073477857648</v>
      </c>
      <c r="M90" s="1">
        <f>IF(H90&gt;0,I90-L90,"")</f>
        <v>9.1792652214235204</v>
      </c>
      <c r="N90" s="1">
        <f t="shared" ref="N90:N125" si="49">D90*M$87</f>
        <v>310</v>
      </c>
      <c r="O90" s="1">
        <f t="shared" ref="O90:O125" si="50">D90*COS(B90)+Q$87*U$87</f>
        <v>12.462019382530521</v>
      </c>
      <c r="P90" s="1">
        <f>IF(H90&gt;0,O90/SIN(G90),"")</f>
        <v>15.563449628798718</v>
      </c>
      <c r="Q90" s="1">
        <f t="shared" ref="Q90:Q125" si="51">IF(H90&gt;0,G$87*COS(I$88+B90)*P90*COS(G90),"")</f>
        <v>326.30632945216684</v>
      </c>
      <c r="R90" s="1">
        <f>IF(H90&gt;0,N90-Q90,"")</f>
        <v>-16.306329452166835</v>
      </c>
    </row>
    <row r="91" spans="1:26" x14ac:dyDescent="0.25">
      <c r="A91" s="1">
        <f>A90+2</f>
        <v>2</v>
      </c>
      <c r="B91" s="1">
        <f t="shared" ref="B91:B125" si="52">A91*PI()/180</f>
        <v>3.4906585039886591E-2</v>
      </c>
      <c r="C91" s="1">
        <f t="shared" si="41"/>
        <v>9.9887763417055915</v>
      </c>
      <c r="D91" s="1">
        <f t="shared" si="42"/>
        <v>9.9887815796389958</v>
      </c>
      <c r="E91" s="1">
        <f t="shared" ref="E91:E125" si="53">G$87*SIN((I$88+B91))</f>
        <v>36.200161330255888</v>
      </c>
      <c r="F91" s="1">
        <f t="shared" si="43"/>
        <v>52.135960392003462</v>
      </c>
      <c r="G91" s="1">
        <f t="shared" si="44"/>
        <v>0.909944167529814</v>
      </c>
      <c r="H91" s="1">
        <f t="shared" si="45"/>
        <v>39.93671615800983</v>
      </c>
      <c r="I91" s="1">
        <f t="shared" si="46"/>
        <v>301.90186493005348</v>
      </c>
      <c r="J91" s="1">
        <f t="shared" si="47"/>
        <v>11.232691449045928</v>
      </c>
      <c r="K91" s="1">
        <f t="shared" ref="K91:K125" si="54">IF(H91&gt;0,J91/SIN(G91),"")</f>
        <v>14.22815175797145</v>
      </c>
      <c r="L91" s="1">
        <f t="shared" si="48"/>
        <v>294.80479866357308</v>
      </c>
      <c r="M91" s="1">
        <f t="shared" ref="M91:M125" si="55">IF(H91&gt;0,I91-L91,"")</f>
        <v>7.0970662664803967</v>
      </c>
      <c r="N91" s="1">
        <f t="shared" si="49"/>
        <v>309.65222896880886</v>
      </c>
      <c r="O91" s="1">
        <f t="shared" si="50"/>
        <v>12.444716066319046</v>
      </c>
      <c r="P91" s="1">
        <f t="shared" ref="P91:P125" si="56">IF(H91&gt;0,O91/SIN(G91),"")</f>
        <v>15.763391132006237</v>
      </c>
      <c r="Q91" s="1">
        <f t="shared" si="51"/>
        <v>326.61468811805861</v>
      </c>
      <c r="R91" s="1">
        <f t="shared" ref="R91:R125" si="57">IF(H91&gt;0,N91-Q91,"")</f>
        <v>-16.962459149249753</v>
      </c>
    </row>
    <row r="92" spans="1:26" x14ac:dyDescent="0.25">
      <c r="A92" s="1">
        <f t="shared" ref="A92:A125" si="58">A91+2</f>
        <v>4</v>
      </c>
      <c r="B92" s="1">
        <f t="shared" si="52"/>
        <v>6.9813170079773182E-2</v>
      </c>
      <c r="C92" s="1">
        <f t="shared" si="41"/>
        <v>9.9550464969313595</v>
      </c>
      <c r="D92" s="1">
        <f t="shared" si="42"/>
        <v>9.95513040610102</v>
      </c>
      <c r="E92" s="1">
        <f t="shared" si="53"/>
        <v>37.356218340138234</v>
      </c>
      <c r="F92" s="1">
        <f t="shared" si="43"/>
        <v>51.101148718499466</v>
      </c>
      <c r="G92" s="1">
        <f t="shared" si="44"/>
        <v>0.89188329668909672</v>
      </c>
      <c r="H92" s="1">
        <f t="shared" si="45"/>
        <v>38.901904484505835</v>
      </c>
      <c r="I92" s="1">
        <f t="shared" si="46"/>
        <v>299.41116847969937</v>
      </c>
      <c r="J92" s="1">
        <f t="shared" si="47"/>
        <v>11.180796504003721</v>
      </c>
      <c r="K92" s="1">
        <f t="shared" si="54"/>
        <v>14.366481290196713</v>
      </c>
      <c r="L92" s="1">
        <f t="shared" si="48"/>
        <v>292.95416372247564</v>
      </c>
      <c r="M92" s="1">
        <f t="shared" si="55"/>
        <v>6.4570047572237286</v>
      </c>
      <c r="N92" s="1">
        <f t="shared" si="49"/>
        <v>308.6090425891316</v>
      </c>
      <c r="O92" s="1">
        <f t="shared" si="50"/>
        <v>12.392899591305383</v>
      </c>
      <c r="P92" s="1">
        <f t="shared" si="56"/>
        <v>15.923942453117739</v>
      </c>
      <c r="Q92" s="1">
        <f t="shared" si="51"/>
        <v>324.71313958423423</v>
      </c>
      <c r="R92" s="1">
        <f t="shared" si="57"/>
        <v>-16.104096995102623</v>
      </c>
    </row>
    <row r="93" spans="1:26" x14ac:dyDescent="0.25">
      <c r="A93" s="1">
        <f t="shared" si="58"/>
        <v>6</v>
      </c>
      <c r="B93" s="1">
        <f t="shared" si="52"/>
        <v>0.10471975511965977</v>
      </c>
      <c r="C93" s="1">
        <f t="shared" si="41"/>
        <v>9.8986331598983845</v>
      </c>
      <c r="D93" s="1">
        <f t="shared" si="42"/>
        <v>9.899058814849937</v>
      </c>
      <c r="E93" s="1">
        <f t="shared" si="53"/>
        <v>38.466762552257443</v>
      </c>
      <c r="F93" s="1">
        <f t="shared" si="43"/>
        <v>50.096647064758827</v>
      </c>
      <c r="G93" s="1">
        <f t="shared" si="44"/>
        <v>0.8743514354895946</v>
      </c>
      <c r="H93" s="1">
        <f t="shared" si="45"/>
        <v>37.897402830765195</v>
      </c>
      <c r="I93" s="1">
        <f t="shared" si="46"/>
        <v>296.27417476652812</v>
      </c>
      <c r="J93" s="1">
        <f t="shared" si="47"/>
        <v>11.094407411737382</v>
      </c>
      <c r="K93" s="1">
        <f t="shared" si="54"/>
        <v>14.462270974721681</v>
      </c>
      <c r="L93" s="1">
        <f t="shared" si="48"/>
        <v>288.99098451152884</v>
      </c>
      <c r="M93" s="1">
        <f t="shared" si="55"/>
        <v>7.2831902549992833</v>
      </c>
      <c r="N93" s="1">
        <f t="shared" si="49"/>
        <v>306.87082326034806</v>
      </c>
      <c r="O93" s="1">
        <f t="shared" si="50"/>
        <v>12.306850117437094</v>
      </c>
      <c r="P93" s="1">
        <f t="shared" si="56"/>
        <v>16.042767733169821</v>
      </c>
      <c r="Q93" s="1">
        <f t="shared" si="51"/>
        <v>320.57311397373786</v>
      </c>
      <c r="R93" s="1">
        <f t="shared" si="57"/>
        <v>-13.7022907133898</v>
      </c>
    </row>
    <row r="94" spans="1:26" x14ac:dyDescent="0.25">
      <c r="A94" s="1">
        <f t="shared" si="58"/>
        <v>8</v>
      </c>
      <c r="B94" s="1">
        <f t="shared" si="52"/>
        <v>0.13962634015954636</v>
      </c>
      <c r="C94" s="1">
        <f t="shared" si="41"/>
        <v>9.8192384867687892</v>
      </c>
      <c r="D94" s="1">
        <f t="shared" si="42"/>
        <v>9.8205876074784015</v>
      </c>
      <c r="E94" s="1">
        <f t="shared" si="53"/>
        <v>39.530440939557252</v>
      </c>
      <c r="F94" s="1">
        <f t="shared" si="43"/>
        <v>49.124353999691117</v>
      </c>
      <c r="G94" s="1">
        <f t="shared" si="44"/>
        <v>0.85738172020985537</v>
      </c>
      <c r="H94" s="1">
        <f t="shared" si="45"/>
        <v>36.925109765697485</v>
      </c>
      <c r="I94" s="1">
        <f t="shared" si="46"/>
        <v>292.48334191538595</v>
      </c>
      <c r="J94" s="1">
        <f t="shared" si="47"/>
        <v>10.973678332805429</v>
      </c>
      <c r="K94" s="1">
        <f t="shared" si="54"/>
        <v>14.512919223018134</v>
      </c>
      <c r="L94" s="1">
        <f t="shared" si="48"/>
        <v>282.91570682144891</v>
      </c>
      <c r="M94" s="1">
        <f t="shared" si="55"/>
        <v>9.5676350939370423</v>
      </c>
      <c r="N94" s="1">
        <f t="shared" si="49"/>
        <v>304.43821583183046</v>
      </c>
      <c r="O94" s="1">
        <f t="shared" si="50"/>
        <v>12.187033706495555</v>
      </c>
      <c r="P94" s="1">
        <f t="shared" si="56"/>
        <v>16.11760709458963</v>
      </c>
      <c r="Q94" s="1">
        <f t="shared" si="51"/>
        <v>314.19758722311235</v>
      </c>
      <c r="R94" s="1">
        <f t="shared" si="57"/>
        <v>-9.7593713912818885</v>
      </c>
    </row>
    <row r="95" spans="1:26" x14ac:dyDescent="0.25">
      <c r="A95" s="1">
        <f t="shared" si="58"/>
        <v>10</v>
      </c>
      <c r="B95" s="1">
        <f t="shared" si="52"/>
        <v>0.17453292519943295</v>
      </c>
      <c r="C95" s="1">
        <f t="shared" si="41"/>
        <v>9.716440545470288</v>
      </c>
      <c r="D95" s="1">
        <f t="shared" si="42"/>
        <v>9.7197464144590811</v>
      </c>
      <c r="E95" s="1">
        <f t="shared" si="53"/>
        <v>40.545957573769847</v>
      </c>
      <c r="F95" s="1">
        <f t="shared" si="43"/>
        <v>48.186224619996779</v>
      </c>
      <c r="G95" s="1">
        <f t="shared" si="44"/>
        <v>0.84100827372449716</v>
      </c>
      <c r="H95" s="1">
        <f t="shared" si="45"/>
        <v>35.986980386003147</v>
      </c>
      <c r="I95" s="1">
        <f t="shared" si="46"/>
        <v>288.02720994236665</v>
      </c>
      <c r="J95" s="1">
        <f t="shared" si="47"/>
        <v>10.818825980861307</v>
      </c>
      <c r="K95" s="1">
        <f t="shared" si="54"/>
        <v>14.515762374331038</v>
      </c>
      <c r="L95" s="1">
        <f t="shared" si="48"/>
        <v>274.75920990612065</v>
      </c>
      <c r="M95" s="1">
        <f t="shared" si="55"/>
        <v>13.268000036246008</v>
      </c>
      <c r="N95" s="1">
        <f t="shared" si="49"/>
        <v>301.31213884823148</v>
      </c>
      <c r="O95" s="1">
        <f t="shared" si="50"/>
        <v>12.034101008802434</v>
      </c>
      <c r="P95" s="1">
        <f t="shared" si="56"/>
        <v>16.146313004894697</v>
      </c>
      <c r="Q95" s="1">
        <f t="shared" si="51"/>
        <v>305.62281812816173</v>
      </c>
      <c r="R95" s="1">
        <f t="shared" si="57"/>
        <v>-4.3106792799302411</v>
      </c>
    </row>
    <row r="96" spans="1:26" x14ac:dyDescent="0.25">
      <c r="A96" s="1">
        <f t="shared" si="58"/>
        <v>12</v>
      </c>
      <c r="B96" s="1">
        <f t="shared" si="52"/>
        <v>0.20943951023931953</v>
      </c>
      <c r="C96" s="1">
        <f t="shared" si="41"/>
        <v>9.5896882463403088</v>
      </c>
      <c r="D96" s="1">
        <f t="shared" si="42"/>
        <v>9.5965742010052963</v>
      </c>
      <c r="E96" s="1">
        <f t="shared" si="53"/>
        <v>41.512075204304772</v>
      </c>
      <c r="F96" s="1">
        <f t="shared" si="43"/>
        <v>47.284264690811519</v>
      </c>
      <c r="G96" s="1">
        <f t="shared" si="44"/>
        <v>0.82526610323915961</v>
      </c>
      <c r="H96" s="1">
        <f t="shared" si="45"/>
        <v>35.085020456817887</v>
      </c>
      <c r="I96" s="1">
        <f t="shared" si="46"/>
        <v>282.89024163116864</v>
      </c>
      <c r="J96" s="1">
        <f t="shared" si="47"/>
        <v>10.630130549942949</v>
      </c>
      <c r="K96" s="1">
        <f t="shared" si="54"/>
        <v>14.468110490941264</v>
      </c>
      <c r="L96" s="1">
        <f t="shared" si="48"/>
        <v>264.58474457099982</v>
      </c>
      <c r="M96" s="1">
        <f t="shared" si="55"/>
        <v>18.305497060168818</v>
      </c>
      <c r="N96" s="1">
        <f t="shared" si="49"/>
        <v>297.49380023116419</v>
      </c>
      <c r="O96" s="1">
        <f t="shared" si="50"/>
        <v>11.848885412507787</v>
      </c>
      <c r="P96" s="1">
        <f t="shared" si="56"/>
        <v>16.126893506833259</v>
      </c>
      <c r="Q96" s="1">
        <f t="shared" si="51"/>
        <v>294.91964426873795</v>
      </c>
      <c r="R96" s="1">
        <f t="shared" si="57"/>
        <v>2.5741559624262322</v>
      </c>
    </row>
    <row r="97" spans="1:18" x14ac:dyDescent="0.25">
      <c r="A97" s="1">
        <f t="shared" si="58"/>
        <v>14</v>
      </c>
      <c r="B97" s="1">
        <f t="shared" si="52"/>
        <v>0.24434609527920614</v>
      </c>
      <c r="C97" s="1">
        <f t="shared" si="41"/>
        <v>9.4382946512228472</v>
      </c>
      <c r="D97" s="1">
        <f t="shared" si="42"/>
        <v>9.4511199139676449</v>
      </c>
      <c r="E97" s="1">
        <f t="shared" si="53"/>
        <v>42.427616765648246</v>
      </c>
      <c r="F97" s="1">
        <f t="shared" si="43"/>
        <v>46.42052292260469</v>
      </c>
      <c r="G97" s="1">
        <f t="shared" si="44"/>
        <v>0.81019096549695269</v>
      </c>
      <c r="H97" s="1">
        <f t="shared" si="45"/>
        <v>34.221278688611058</v>
      </c>
      <c r="I97" s="1">
        <f t="shared" si="46"/>
        <v>277.05261323084795</v>
      </c>
      <c r="J97" s="1">
        <f t="shared" si="47"/>
        <v>10.407936963415125</v>
      </c>
      <c r="K97" s="1">
        <f t="shared" si="54"/>
        <v>14.367292110292073</v>
      </c>
      <c r="L97" s="1">
        <f t="shared" si="48"/>
        <v>252.48957251821997</v>
      </c>
      <c r="M97" s="1">
        <f t="shared" si="55"/>
        <v>24.563040712627981</v>
      </c>
      <c r="N97" s="1">
        <f t="shared" si="49"/>
        <v>292.98471733299698</v>
      </c>
      <c r="O97" s="1">
        <f t="shared" si="50"/>
        <v>11.632400643575288</v>
      </c>
      <c r="P97" s="1">
        <f t="shared" si="56"/>
        <v>16.057562471569494</v>
      </c>
      <c r="Q97" s="1">
        <f t="shared" si="51"/>
        <v>282.19424043218481</v>
      </c>
      <c r="R97" s="1">
        <f t="shared" si="57"/>
        <v>10.790476900812166</v>
      </c>
    </row>
    <row r="98" spans="1:18" x14ac:dyDescent="0.25">
      <c r="A98" s="1">
        <f t="shared" si="58"/>
        <v>16</v>
      </c>
      <c r="B98" s="1">
        <f t="shared" si="52"/>
        <v>0.27925268031909273</v>
      </c>
      <c r="C98" s="1">
        <f t="shared" si="41"/>
        <v>9.2614285246479504</v>
      </c>
      <c r="D98" s="1">
        <f t="shared" si="42"/>
        <v>9.2834432669854436</v>
      </c>
      <c r="E98" s="1">
        <f t="shared" si="53"/>
        <v>43.291466811436131</v>
      </c>
      <c r="F98" s="1">
        <f t="shared" si="43"/>
        <v>45.597081207757725</v>
      </c>
      <c r="G98" s="1">
        <f t="shared" si="44"/>
        <v>0.79581919637460485</v>
      </c>
      <c r="H98" s="1">
        <f t="shared" si="45"/>
        <v>33.397836973764093</v>
      </c>
      <c r="I98" s="1">
        <f t="shared" si="46"/>
        <v>270.48995074979132</v>
      </c>
      <c r="J98" s="1">
        <f t="shared" si="47"/>
        <v>10.152656490414611</v>
      </c>
      <c r="K98" s="1">
        <f t="shared" si="54"/>
        <v>14.21070854066719</v>
      </c>
      <c r="L98" s="1">
        <f t="shared" si="48"/>
        <v>238.60619432893597</v>
      </c>
      <c r="M98" s="1">
        <f t="shared" si="55"/>
        <v>31.883756420855349</v>
      </c>
      <c r="N98" s="1">
        <f t="shared" si="49"/>
        <v>287.78674127654875</v>
      </c>
      <c r="O98" s="1">
        <f t="shared" si="50"/>
        <v>11.385837801500116</v>
      </c>
      <c r="P98" s="1">
        <f t="shared" si="56"/>
        <v>15.936796703521825</v>
      </c>
      <c r="Q98" s="1">
        <f t="shared" si="51"/>
        <v>267.58823462878104</v>
      </c>
      <c r="R98" s="1">
        <f t="shared" si="57"/>
        <v>20.198506647767715</v>
      </c>
    </row>
    <row r="99" spans="1:18" x14ac:dyDescent="0.25">
      <c r="A99" s="1">
        <f t="shared" si="58"/>
        <v>18</v>
      </c>
      <c r="B99" s="1">
        <f t="shared" si="52"/>
        <v>0.31415926535897931</v>
      </c>
      <c r="C99" s="1">
        <f t="shared" si="41"/>
        <v>9.0581039529730738</v>
      </c>
      <c r="D99" s="1">
        <f t="shared" si="42"/>
        <v>9.0936156603202392</v>
      </c>
      <c r="E99" s="1">
        <f t="shared" si="53"/>
        <v>44.102572873453532</v>
      </c>
      <c r="F99" s="1">
        <f t="shared" si="43"/>
        <v>44.816042671895588</v>
      </c>
      <c r="G99" s="1">
        <f t="shared" si="44"/>
        <v>0.78218750233885481</v>
      </c>
      <c r="H99" s="1">
        <f t="shared" si="45"/>
        <v>32.616798437901956</v>
      </c>
      <c r="I99" s="1">
        <f t="shared" si="46"/>
        <v>263.1730064503484</v>
      </c>
      <c r="J99" s="1">
        <f t="shared" si="47"/>
        <v>9.8647687897539313</v>
      </c>
      <c r="K99" s="1">
        <f t="shared" si="54"/>
        <v>13.995897956698146</v>
      </c>
      <c r="L99" s="1">
        <f t="shared" si="48"/>
        <v>223.1030367471644</v>
      </c>
      <c r="M99" s="1">
        <f t="shared" si="55"/>
        <v>40.069969703184</v>
      </c>
      <c r="N99" s="1">
        <f t="shared" si="49"/>
        <v>281.90208546992744</v>
      </c>
      <c r="O99" s="1">
        <f t="shared" si="50"/>
        <v>11.110561812961738</v>
      </c>
      <c r="P99" s="1">
        <f t="shared" si="56"/>
        <v>15.763399293991817</v>
      </c>
      <c r="Q99" s="1">
        <f t="shared" si="51"/>
        <v>251.27807181993523</v>
      </c>
      <c r="R99" s="1">
        <f t="shared" si="57"/>
        <v>30.624013649992207</v>
      </c>
    </row>
    <row r="100" spans="1:18" x14ac:dyDescent="0.25">
      <c r="A100" s="1">
        <f t="shared" si="58"/>
        <v>20</v>
      </c>
      <c r="B100" s="1">
        <f t="shared" si="52"/>
        <v>0.3490658503988659</v>
      </c>
      <c r="C100" s="1">
        <f t="shared" si="41"/>
        <v>8.8271678148370221</v>
      </c>
      <c r="D100" s="1">
        <f t="shared" si="42"/>
        <v>8.8817212309068623</v>
      </c>
      <c r="E100" s="1">
        <f t="shared" si="53"/>
        <v>44.859946743905198</v>
      </c>
      <c r="F100" s="1">
        <f t="shared" si="43"/>
        <v>44.079517443016883</v>
      </c>
      <c r="G100" s="1">
        <f t="shared" si="44"/>
        <v>0.76933271207091658</v>
      </c>
      <c r="H100" s="1">
        <f t="shared" si="45"/>
        <v>31.880273209023251</v>
      </c>
      <c r="I100" s="1">
        <f t="shared" si="46"/>
        <v>255.06726883006618</v>
      </c>
      <c r="J100" s="1">
        <f t="shared" si="47"/>
        <v>9.5448244580412211</v>
      </c>
      <c r="K100" s="1">
        <f t="shared" si="54"/>
        <v>13.720609092461226</v>
      </c>
      <c r="L100" s="1">
        <f t="shared" si="48"/>
        <v>206.18445661395052</v>
      </c>
      <c r="M100" s="1">
        <f t="shared" si="55"/>
        <v>48.882812216115667</v>
      </c>
      <c r="N100" s="1">
        <f t="shared" si="49"/>
        <v>275.33335815811273</v>
      </c>
      <c r="O100" s="1">
        <f t="shared" si="50"/>
        <v>10.808107283091235</v>
      </c>
      <c r="P100" s="1">
        <f t="shared" si="56"/>
        <v>15.536568085937402</v>
      </c>
      <c r="Q100" s="1">
        <f t="shared" si="51"/>
        <v>233.47351614329955</v>
      </c>
      <c r="R100" s="1">
        <f t="shared" si="57"/>
        <v>41.859842014813182</v>
      </c>
    </row>
    <row r="101" spans="1:18" x14ac:dyDescent="0.25">
      <c r="A101" s="1">
        <f t="shared" si="58"/>
        <v>22</v>
      </c>
      <c r="B101" s="1">
        <f t="shared" si="52"/>
        <v>0.38397243543875248</v>
      </c>
      <c r="C101" s="1">
        <f t="shared" si="41"/>
        <v>8.567284837826822</v>
      </c>
      <c r="D101" s="1">
        <f t="shared" si="42"/>
        <v>8.6478580271542853</v>
      </c>
      <c r="E101" s="1">
        <f t="shared" si="53"/>
        <v>45.562665679394485</v>
      </c>
      <c r="F101" s="1">
        <f t="shared" si="43"/>
        <v>43.389606107487012</v>
      </c>
      <c r="G101" s="1">
        <f t="shared" si="44"/>
        <v>0.75729148771908905</v>
      </c>
      <c r="H101" s="1">
        <f t="shared" si="45"/>
        <v>31.19036187349338</v>
      </c>
      <c r="I101" s="1">
        <f t="shared" si="46"/>
        <v>246.13249787338836</v>
      </c>
      <c r="J101" s="1">
        <f t="shared" si="47"/>
        <v>9.1934481791078664</v>
      </c>
      <c r="K101" s="1">
        <f t="shared" si="54"/>
        <v>13.382883741692412</v>
      </c>
      <c r="L101" s="1">
        <f t="shared" si="48"/>
        <v>188.08991149332923</v>
      </c>
      <c r="M101" s="1">
        <f t="shared" si="55"/>
        <v>58.042586380059134</v>
      </c>
      <c r="N101" s="1">
        <f t="shared" si="49"/>
        <v>268.08359884178287</v>
      </c>
      <c r="O101" s="1">
        <f t="shared" si="50"/>
        <v>10.480173721893763</v>
      </c>
      <c r="P101" s="1">
        <f t="shared" si="56"/>
        <v>15.255967486886346</v>
      </c>
      <c r="Q101" s="1">
        <f t="shared" si="51"/>
        <v>214.41519105587645</v>
      </c>
      <c r="R101" s="1">
        <f t="shared" si="57"/>
        <v>53.668407785906425</v>
      </c>
    </row>
    <row r="102" spans="1:18" x14ac:dyDescent="0.25">
      <c r="A102" s="1">
        <f t="shared" si="58"/>
        <v>24</v>
      </c>
      <c r="B102" s="1">
        <f t="shared" si="52"/>
        <v>0.41887902047863906</v>
      </c>
      <c r="C102" s="1">
        <f t="shared" si="41"/>
        <v>8.2769199206205819</v>
      </c>
      <c r="D102" s="1">
        <f t="shared" si="42"/>
        <v>8.3921393019010821</v>
      </c>
      <c r="E102" s="1">
        <f t="shared" si="53"/>
        <v>46.20987352514404</v>
      </c>
      <c r="F102" s="1">
        <f t="shared" si="43"/>
        <v>42.748380906693967</v>
      </c>
      <c r="G102" s="1">
        <f t="shared" si="44"/>
        <v>0.7460999967184887</v>
      </c>
      <c r="H102" s="1">
        <f t="shared" si="45"/>
        <v>30.549136672700335</v>
      </c>
      <c r="I102" s="1">
        <f t="shared" si="46"/>
        <v>236.32217563280801</v>
      </c>
      <c r="J102" s="1">
        <f t="shared" si="47"/>
        <v>8.8113425967544892</v>
      </c>
      <c r="K102" s="1">
        <f t="shared" si="54"/>
        <v>12.981146570928713</v>
      </c>
      <c r="L102" s="1">
        <f t="shared" si="48"/>
        <v>169.0921486948676</v>
      </c>
      <c r="M102" s="1">
        <f t="shared" si="55"/>
        <v>67.230026937940409</v>
      </c>
      <c r="N102" s="1">
        <f t="shared" si="49"/>
        <v>260.15631835893356</v>
      </c>
      <c r="O102" s="1">
        <f t="shared" si="50"/>
        <v>10.1286201216862</v>
      </c>
      <c r="P102" s="1">
        <f t="shared" si="56"/>
        <v>14.921801180366685</v>
      </c>
      <c r="Q102" s="1">
        <f t="shared" si="51"/>
        <v>194.37107579051852</v>
      </c>
      <c r="R102" s="1">
        <f t="shared" si="57"/>
        <v>65.785242568415043</v>
      </c>
    </row>
    <row r="103" spans="1:18" x14ac:dyDescent="0.25">
      <c r="A103" s="1">
        <f t="shared" si="58"/>
        <v>26</v>
      </c>
      <c r="B103" s="1">
        <f t="shared" si="52"/>
        <v>0.4537856055185257</v>
      </c>
      <c r="C103" s="1">
        <f t="shared" si="41"/>
        <v>7.954317335657084</v>
      </c>
      <c r="D103" s="1">
        <f t="shared" si="42"/>
        <v>8.1146949156727288</v>
      </c>
      <c r="E103" s="1">
        <f t="shared" si="53"/>
        <v>46.800781758088554</v>
      </c>
      <c r="F103" s="1">
        <f t="shared" si="43"/>
        <v>42.157864830762662</v>
      </c>
      <c r="G103" s="1">
        <f t="shared" si="44"/>
        <v>0.73579354690753052</v>
      </c>
      <c r="H103" s="1">
        <f t="shared" si="45"/>
        <v>29.95862059676903</v>
      </c>
      <c r="I103" s="1">
        <f t="shared" si="46"/>
        <v>225.5828602077589</v>
      </c>
      <c r="J103" s="1">
        <f t="shared" si="47"/>
        <v>8.3992930636628405</v>
      </c>
      <c r="K103" s="1">
        <f t="shared" si="54"/>
        <v>12.5142999673165</v>
      </c>
      <c r="L103" s="1">
        <f t="shared" si="48"/>
        <v>149.49427805593496</v>
      </c>
      <c r="M103" s="1">
        <f t="shared" si="55"/>
        <v>76.088582151823942</v>
      </c>
      <c r="N103" s="1">
        <f t="shared" si="49"/>
        <v>251.55554238585461</v>
      </c>
      <c r="O103" s="1">
        <f t="shared" si="50"/>
        <v>9.7554588602712897</v>
      </c>
      <c r="P103" s="1">
        <f t="shared" si="56"/>
        <v>14.534882587250921</v>
      </c>
      <c r="Q103" s="1">
        <f t="shared" si="51"/>
        <v>173.6319078720947</v>
      </c>
      <c r="R103" s="1">
        <f t="shared" si="57"/>
        <v>77.923634513759907</v>
      </c>
    </row>
    <row r="104" spans="1:18" x14ac:dyDescent="0.25">
      <c r="A104" s="1">
        <f t="shared" si="58"/>
        <v>28</v>
      </c>
      <c r="B104" s="1">
        <f t="shared" si="52"/>
        <v>0.48869219055841229</v>
      </c>
      <c r="C104" s="1">
        <f t="shared" si="41"/>
        <v>7.5974763531147467</v>
      </c>
      <c r="D104" s="1">
        <f t="shared" si="42"/>
        <v>7.8156728409958305</v>
      </c>
      <c r="E104" s="1">
        <f t="shared" si="53"/>
        <v>47.33467044756862</v>
      </c>
      <c r="F104" s="1">
        <f t="shared" si="43"/>
        <v>41.620008883343672</v>
      </c>
      <c r="G104" s="1">
        <f t="shared" si="44"/>
        <v>0.72640618972363558</v>
      </c>
      <c r="H104" s="1">
        <f t="shared" si="45"/>
        <v>29.420764649350041</v>
      </c>
      <c r="I104" s="1">
        <f t="shared" si="46"/>
        <v>213.85342888709636</v>
      </c>
      <c r="J104" s="1">
        <f t="shared" si="47"/>
        <v>7.9581734577852847</v>
      </c>
      <c r="K104" s="1">
        <f t="shared" si="54"/>
        <v>11.981820838141077</v>
      </c>
      <c r="L104" s="1">
        <f t="shared" si="48"/>
        <v>129.62562213711212</v>
      </c>
      <c r="M104" s="1">
        <f t="shared" si="55"/>
        <v>84.227806749984239</v>
      </c>
      <c r="N104" s="1">
        <f t="shared" si="49"/>
        <v>242.28585807087074</v>
      </c>
      <c r="O104" s="1">
        <f t="shared" si="50"/>
        <v>9.3628489040606802</v>
      </c>
      <c r="P104" s="1">
        <f t="shared" si="56"/>
        <v>14.09669928635368</v>
      </c>
      <c r="Q104" s="1">
        <f t="shared" si="51"/>
        <v>152.50548641627628</v>
      </c>
      <c r="R104" s="1">
        <f t="shared" si="57"/>
        <v>89.780371654594461</v>
      </c>
    </row>
    <row r="105" spans="1:18" x14ac:dyDescent="0.25">
      <c r="A105" s="1">
        <f t="shared" si="58"/>
        <v>30</v>
      </c>
      <c r="B105" s="1">
        <f t="shared" si="52"/>
        <v>0.52359877559829882</v>
      </c>
      <c r="C105" s="1">
        <f t="shared" si="41"/>
        <v>7.2041227411415285</v>
      </c>
      <c r="D105" s="1">
        <f t="shared" si="42"/>
        <v>7.4952407569997774</v>
      </c>
      <c r="E105" s="1">
        <f t="shared" si="53"/>
        <v>47.810889132455351</v>
      </c>
      <c r="F105" s="1">
        <f t="shared" si="43"/>
        <v>41.136667918973977</v>
      </c>
      <c r="G105" s="1">
        <f t="shared" si="44"/>
        <v>0.71797029848561988</v>
      </c>
      <c r="H105" s="1">
        <f t="shared" si="45"/>
        <v>28.937423684980345</v>
      </c>
      <c r="I105" s="1">
        <f t="shared" si="46"/>
        <v>201.06419355981819</v>
      </c>
      <c r="J105" s="1">
        <f t="shared" si="47"/>
        <v>7.4889533058097495</v>
      </c>
      <c r="K105" s="1">
        <f t="shared" si="54"/>
        <v>11.383855538850602</v>
      </c>
      <c r="L105" s="1">
        <f t="shared" si="48"/>
        <v>109.83628206939106</v>
      </c>
      <c r="M105" s="1">
        <f t="shared" si="55"/>
        <v>91.227911490427132</v>
      </c>
      <c r="N105" s="1">
        <f t="shared" si="49"/>
        <v>232.3524634669931</v>
      </c>
      <c r="O105" s="1">
        <f t="shared" si="50"/>
        <v>8.953088285572834</v>
      </c>
      <c r="P105" s="1">
        <f t="shared" si="56"/>
        <v>13.609467105432364</v>
      </c>
      <c r="Q105" s="1">
        <f t="shared" si="51"/>
        <v>131.30992946149908</v>
      </c>
      <c r="R105" s="1">
        <f t="shared" si="57"/>
        <v>101.04253400549402</v>
      </c>
    </row>
    <row r="106" spans="1:18" x14ac:dyDescent="0.25">
      <c r="A106" s="1">
        <f t="shared" si="58"/>
        <v>32</v>
      </c>
      <c r="B106" s="1">
        <f t="shared" si="52"/>
        <v>0.55850536063818546</v>
      </c>
      <c r="C106" s="1">
        <f t="shared" si="41"/>
        <v>6.7716754984387251</v>
      </c>
      <c r="D106" s="1">
        <f t="shared" si="42"/>
        <v>7.1535877218845485</v>
      </c>
      <c r="E106" s="1">
        <f t="shared" si="53"/>
        <v>48.228857613637082</v>
      </c>
      <c r="F106" s="1">
        <f t="shared" si="43"/>
        <v>40.709575584243346</v>
      </c>
      <c r="G106" s="1">
        <f t="shared" si="44"/>
        <v>0.71051613103454048</v>
      </c>
      <c r="H106" s="1">
        <f t="shared" si="45"/>
        <v>28.510331350249714</v>
      </c>
      <c r="I106" s="1">
        <f t="shared" si="46"/>
        <v>187.13586843455414</v>
      </c>
      <c r="J106" s="1">
        <f t="shared" si="47"/>
        <v>6.9927065142400773</v>
      </c>
      <c r="K106" s="1">
        <f t="shared" si="54"/>
        <v>10.721308536968838</v>
      </c>
      <c r="L106" s="1">
        <f t="shared" si="48"/>
        <v>90.490418203413924</v>
      </c>
      <c r="M106" s="1">
        <f t="shared" si="55"/>
        <v>96.645450231140217</v>
      </c>
      <c r="N106" s="1">
        <f t="shared" si="49"/>
        <v>221.761219378421</v>
      </c>
      <c r="O106" s="1">
        <f t="shared" si="50"/>
        <v>8.5286058307626966</v>
      </c>
      <c r="P106" s="1">
        <f t="shared" si="56"/>
        <v>13.076169336664231</v>
      </c>
      <c r="Q106" s="1">
        <f t="shared" si="51"/>
        <v>110.36600874728126</v>
      </c>
      <c r="R106" s="1">
        <f t="shared" si="57"/>
        <v>111.39521063113975</v>
      </c>
    </row>
    <row r="107" spans="1:18" x14ac:dyDescent="0.25">
      <c r="A107" s="1">
        <f t="shared" si="58"/>
        <v>34</v>
      </c>
      <c r="B107" s="1">
        <f t="shared" si="52"/>
        <v>0.59341194567807209</v>
      </c>
      <c r="C107" s="1">
        <f t="shared" si="41"/>
        <v>6.2972080623616016</v>
      </c>
      <c r="D107" s="1">
        <f t="shared" si="42"/>
        <v>6.7909259090683491</v>
      </c>
      <c r="E107" s="1">
        <f t="shared" si="53"/>
        <v>48.588066660902598</v>
      </c>
      <c r="F107" s="1">
        <f t="shared" si="43"/>
        <v>40.340319016141095</v>
      </c>
      <c r="G107" s="1">
        <f t="shared" si="44"/>
        <v>0.70407138813654169</v>
      </c>
      <c r="H107" s="1">
        <f t="shared" si="45"/>
        <v>28.141074782147463</v>
      </c>
      <c r="I107" s="1">
        <f t="shared" si="46"/>
        <v>171.97836660708143</v>
      </c>
      <c r="J107" s="1">
        <f t="shared" si="47"/>
        <v>6.4706220858942993</v>
      </c>
      <c r="K107" s="1">
        <f t="shared" si="54"/>
        <v>9.9959201392603347</v>
      </c>
      <c r="L107" s="1">
        <f t="shared" si="48"/>
        <v>71.958319736736044</v>
      </c>
      <c r="M107" s="1">
        <f t="shared" si="55"/>
        <v>100.02004687034538</v>
      </c>
      <c r="N107" s="1">
        <f t="shared" si="49"/>
        <v>210.51870318111884</v>
      </c>
      <c r="O107" s="1">
        <f t="shared" si="50"/>
        <v>8.091952113585684</v>
      </c>
      <c r="P107" s="1">
        <f t="shared" si="56"/>
        <v>12.500576609851898</v>
      </c>
      <c r="Q107" s="1">
        <f t="shared" si="51"/>
        <v>89.988763020654574</v>
      </c>
      <c r="R107" s="1">
        <f t="shared" si="57"/>
        <v>120.52994016046426</v>
      </c>
    </row>
    <row r="108" spans="1:18" x14ac:dyDescent="0.25">
      <c r="A108" s="1">
        <f t="shared" si="58"/>
        <v>36</v>
      </c>
      <c r="B108" s="1">
        <f t="shared" si="52"/>
        <v>0.62831853071795862</v>
      </c>
      <c r="C108" s="1">
        <f t="shared" si="41"/>
        <v>5.7774031082707396</v>
      </c>
      <c r="D108" s="1">
        <f t="shared" si="42"/>
        <v>6.4074923909684713</v>
      </c>
      <c r="E108" s="1">
        <f t="shared" si="53"/>
        <v>48.888078633359726</v>
      </c>
      <c r="F108" s="1">
        <f t="shared" si="43"/>
        <v>40.030314054034449</v>
      </c>
      <c r="G108" s="1">
        <f t="shared" si="44"/>
        <v>0.6986607808502604</v>
      </c>
      <c r="H108" s="1">
        <f t="shared" si="45"/>
        <v>27.831069820040817</v>
      </c>
      <c r="I108" s="1">
        <f t="shared" si="46"/>
        <v>155.48939806469329</v>
      </c>
      <c r="J108" s="1">
        <f t="shared" si="47"/>
        <v>5.9240172979456727</v>
      </c>
      <c r="K108" s="1">
        <f t="shared" si="54"/>
        <v>9.2103287338230135</v>
      </c>
      <c r="L108" s="1">
        <f t="shared" si="48"/>
        <v>54.607421774878013</v>
      </c>
      <c r="M108" s="1">
        <f t="shared" si="55"/>
        <v>100.88197628981527</v>
      </c>
      <c r="N108" s="1">
        <f t="shared" si="49"/>
        <v>198.63226412002263</v>
      </c>
      <c r="O108" s="1">
        <f t="shared" si="50"/>
        <v>7.6457896181521781</v>
      </c>
      <c r="P108" s="1">
        <f t="shared" si="56"/>
        <v>11.887243448335809</v>
      </c>
      <c r="Q108" s="1">
        <f t="shared" si="51"/>
        <v>70.47866970699188</v>
      </c>
      <c r="R108" s="1">
        <f t="shared" si="57"/>
        <v>128.15359441303076</v>
      </c>
    </row>
    <row r="109" spans="1:18" x14ac:dyDescent="0.25">
      <c r="A109" s="1">
        <f t="shared" si="58"/>
        <v>38</v>
      </c>
      <c r="B109" s="1">
        <f t="shared" si="52"/>
        <v>0.66322511575784515</v>
      </c>
      <c r="C109" s="1">
        <f t="shared" si="41"/>
        <v>5.2084999149475948</v>
      </c>
      <c r="D109" s="1">
        <f t="shared" si="42"/>
        <v>6.0035509524415716</v>
      </c>
      <c r="E109" s="1">
        <f t="shared" si="53"/>
        <v>49.128528012633311</v>
      </c>
      <c r="F109" s="1">
        <f t="shared" si="43"/>
        <v>39.78078179370457</v>
      </c>
      <c r="G109" s="1">
        <f t="shared" si="44"/>
        <v>0.69430562131756035</v>
      </c>
      <c r="H109" s="1">
        <f t="shared" si="45"/>
        <v>27.581537559710938</v>
      </c>
      <c r="I109" s="1">
        <f t="shared" si="46"/>
        <v>137.55283734758382</v>
      </c>
      <c r="J109" s="1">
        <f t="shared" si="47"/>
        <v>5.3543539431384017</v>
      </c>
      <c r="K109" s="1">
        <f t="shared" si="54"/>
        <v>8.3681136191201446</v>
      </c>
      <c r="L109" s="1">
        <f t="shared" si="48"/>
        <v>38.792514288373198</v>
      </c>
      <c r="M109" s="1">
        <f t="shared" si="55"/>
        <v>98.76032305921062</v>
      </c>
      <c r="N109" s="1">
        <f t="shared" si="49"/>
        <v>186.11007952568872</v>
      </c>
      <c r="O109" s="1">
        <f t="shared" si="50"/>
        <v>7.1928820928803567</v>
      </c>
      <c r="P109" s="1">
        <f t="shared" si="56"/>
        <v>11.241478475529625</v>
      </c>
      <c r="Q109" s="1">
        <f t="shared" si="51"/>
        <v>52.112726264617137</v>
      </c>
      <c r="R109" s="1">
        <f t="shared" si="57"/>
        <v>133.99735326107157</v>
      </c>
    </row>
    <row r="110" spans="1:18" x14ac:dyDescent="0.25">
      <c r="A110" s="1">
        <f t="shared" si="58"/>
        <v>40</v>
      </c>
      <c r="B110" s="1">
        <f t="shared" si="52"/>
        <v>0.69813170079773179</v>
      </c>
      <c r="C110" s="1">
        <f t="shared" si="41"/>
        <v>4.5862331199507445</v>
      </c>
      <c r="D110" s="1">
        <f t="shared" si="42"/>
        <v>5.5793939139477118</v>
      </c>
      <c r="E110" s="1">
        <f t="shared" si="53"/>
        <v>49.309121848193108</v>
      </c>
      <c r="F110" s="1">
        <f t="shared" si="43"/>
        <v>39.592727341572939</v>
      </c>
      <c r="G110" s="1">
        <f t="shared" si="44"/>
        <v>0.69102345195482939</v>
      </c>
      <c r="H110" s="1">
        <f t="shared" si="45"/>
        <v>27.393483107579307</v>
      </c>
      <c r="I110" s="1">
        <f t="shared" si="46"/>
        <v>118.03682440823169</v>
      </c>
      <c r="J110" s="1">
        <f t="shared" si="47"/>
        <v>4.7632583963864805</v>
      </c>
      <c r="K110" s="1">
        <f t="shared" si="54"/>
        <v>7.4738156555579955</v>
      </c>
      <c r="L110" s="1">
        <f t="shared" si="48"/>
        <v>24.845465474522314</v>
      </c>
      <c r="M110" s="1">
        <f t="shared" si="55"/>
        <v>93.191358933709381</v>
      </c>
      <c r="N110" s="1">
        <f t="shared" si="49"/>
        <v>172.96121133237907</v>
      </c>
      <c r="O110" s="1">
        <f t="shared" si="50"/>
        <v>6.7360830862820098</v>
      </c>
      <c r="P110" s="1">
        <f t="shared" si="56"/>
        <v>10.569286618081906</v>
      </c>
      <c r="Q110" s="1">
        <f t="shared" si="51"/>
        <v>35.135847318444334</v>
      </c>
      <c r="R110" s="1">
        <f t="shared" si="57"/>
        <v>137.82536401393475</v>
      </c>
    </row>
    <row r="111" spans="1:18" x14ac:dyDescent="0.25">
      <c r="A111" s="1">
        <f t="shared" si="58"/>
        <v>42</v>
      </c>
      <c r="B111" s="1">
        <f t="shared" si="52"/>
        <v>0.73303828583761843</v>
      </c>
      <c r="C111" s="1">
        <f t="shared" si="41"/>
        <v>3.9057615355601669</v>
      </c>
      <c r="D111" s="1">
        <f t="shared" si="42"/>
        <v>5.1353439425512022</v>
      </c>
      <c r="E111" s="1">
        <f t="shared" si="53"/>
        <v>49.429640114268835</v>
      </c>
      <c r="F111" s="1">
        <f t="shared" si="43"/>
        <v>39.466921606029921</v>
      </c>
      <c r="G111" s="1">
        <f t="shared" si="44"/>
        <v>0.68882772765171041</v>
      </c>
      <c r="H111" s="1">
        <f t="shared" si="45"/>
        <v>27.267677372036289</v>
      </c>
      <c r="I111" s="1">
        <f t="shared" si="46"/>
        <v>96.79155745952913</v>
      </c>
      <c r="J111" s="1">
        <f t="shared" si="47"/>
        <v>4.1525464747001797</v>
      </c>
      <c r="K111" s="1">
        <f t="shared" si="54"/>
        <v>6.5329346671915625</v>
      </c>
      <c r="L111" s="1">
        <f t="shared" si="48"/>
        <v>13.064841358864248</v>
      </c>
      <c r="M111" s="1">
        <f t="shared" si="55"/>
        <v>83.726716100664888</v>
      </c>
      <c r="N111" s="1">
        <f t="shared" si="49"/>
        <v>159.19566221908727</v>
      </c>
      <c r="O111" s="1">
        <f t="shared" si="50"/>
        <v>6.2783236604841264</v>
      </c>
      <c r="P111" s="1">
        <f t="shared" si="56"/>
        <v>9.8772833834176872</v>
      </c>
      <c r="Q111" s="1">
        <f t="shared" si="51"/>
        <v>19.75301254870395</v>
      </c>
      <c r="R111" s="1">
        <f t="shared" si="57"/>
        <v>139.44264967038333</v>
      </c>
    </row>
    <row r="112" spans="1:18" x14ac:dyDescent="0.25">
      <c r="A112" s="1">
        <f t="shared" si="58"/>
        <v>44</v>
      </c>
      <c r="B112" s="1">
        <f t="shared" si="52"/>
        <v>0.76794487087750496</v>
      </c>
      <c r="C112" s="1">
        <f t="shared" si="41"/>
        <v>3.1615855552350354</v>
      </c>
      <c r="D112" s="1">
        <f t="shared" si="42"/>
        <v>4.6717558269805011</v>
      </c>
      <c r="E112" s="1">
        <f t="shared" si="53"/>
        <v>49.489935977917696</v>
      </c>
      <c r="F112" s="1">
        <f t="shared" si="43"/>
        <v>39.40388688607478</v>
      </c>
      <c r="G112" s="1">
        <f t="shared" si="44"/>
        <v>0.68772756424542059</v>
      </c>
      <c r="H112" s="1">
        <f t="shared" si="45"/>
        <v>27.204642652081148</v>
      </c>
      <c r="I112" s="1">
        <f t="shared" si="46"/>
        <v>73.646732239888976</v>
      </c>
      <c r="J112" s="1">
        <f t="shared" si="47"/>
        <v>3.5242543220563336</v>
      </c>
      <c r="K112" s="1">
        <f t="shared" si="54"/>
        <v>5.5519046556315867</v>
      </c>
      <c r="L112" s="1">
        <f t="shared" si="48"/>
        <v>3.705833812080618</v>
      </c>
      <c r="M112" s="1">
        <f t="shared" si="55"/>
        <v>69.940898427808364</v>
      </c>
      <c r="N112" s="1">
        <f t="shared" si="49"/>
        <v>144.82443063639553</v>
      </c>
      <c r="O112" s="1">
        <f t="shared" si="50"/>
        <v>5.8225992863416032</v>
      </c>
      <c r="P112" s="1">
        <f t="shared" si="56"/>
        <v>9.1725832280047292</v>
      </c>
      <c r="Q112" s="1">
        <f t="shared" si="51"/>
        <v>6.122595970012485</v>
      </c>
      <c r="R112" s="1">
        <f t="shared" si="57"/>
        <v>138.70183466638304</v>
      </c>
    </row>
    <row r="113" spans="1:18" x14ac:dyDescent="0.25">
      <c r="A113" s="1">
        <f t="shared" si="58"/>
        <v>46</v>
      </c>
      <c r="B113" s="1">
        <f t="shared" si="52"/>
        <v>0.80285145591739149</v>
      </c>
      <c r="C113" s="1">
        <f t="shared" si="41"/>
        <v>2.3474515786361145</v>
      </c>
      <c r="D113" s="1">
        <f t="shared" si="42"/>
        <v>4.1890181911959843</v>
      </c>
      <c r="E113" s="1">
        <f t="shared" si="53"/>
        <v>49.489935977917696</v>
      </c>
      <c r="F113" s="1">
        <f t="shared" si="43"/>
        <v>39.40388688607478</v>
      </c>
      <c r="G113" s="1">
        <f t="shared" si="44"/>
        <v>0.68772756424542059</v>
      </c>
      <c r="H113" s="1">
        <f t="shared" si="45"/>
        <v>27.204642652081148</v>
      </c>
      <c r="I113" s="1">
        <f t="shared" si="46"/>
        <v>48.408578965322434</v>
      </c>
      <c r="J113" s="1">
        <f t="shared" si="47"/>
        <v>2.8806768883467639</v>
      </c>
      <c r="K113" s="1">
        <f t="shared" si="54"/>
        <v>4.5380503125696574</v>
      </c>
      <c r="L113" s="1">
        <f t="shared" si="48"/>
        <v>-3.0290974597671982</v>
      </c>
      <c r="M113" s="1">
        <f t="shared" si="55"/>
        <v>51.437676425089634</v>
      </c>
      <c r="N113" s="1">
        <f t="shared" si="49"/>
        <v>129.8595639270755</v>
      </c>
      <c r="O113" s="1">
        <f t="shared" si="50"/>
        <v>5.3719559330498186</v>
      </c>
      <c r="P113" s="1">
        <f t="shared" si="56"/>
        <v>8.4626659795496675</v>
      </c>
      <c r="Q113" s="1">
        <f t="shared" si="51"/>
        <v>-5.6487342043144677</v>
      </c>
      <c r="R113" s="1">
        <f t="shared" si="57"/>
        <v>135.50829813138998</v>
      </c>
    </row>
    <row r="114" spans="1:18" x14ac:dyDescent="0.25">
      <c r="A114" s="1">
        <f t="shared" si="58"/>
        <v>48</v>
      </c>
      <c r="B114" s="1">
        <f t="shared" si="52"/>
        <v>0.83775804095727813</v>
      </c>
      <c r="C114" s="1">
        <f t="shared" si="41"/>
        <v>1.4562418650982067</v>
      </c>
      <c r="D114" s="1">
        <f t="shared" si="42"/>
        <v>3.6875551193285503</v>
      </c>
      <c r="E114" s="1">
        <f t="shared" si="53"/>
        <v>49.429640114268835</v>
      </c>
      <c r="F114" s="1">
        <f t="shared" si="43"/>
        <v>39.466921606029921</v>
      </c>
      <c r="G114" s="1">
        <f t="shared" si="44"/>
        <v>0.68882772765171041</v>
      </c>
      <c r="H114" s="1">
        <f t="shared" si="45"/>
        <v>27.267677372036289</v>
      </c>
      <c r="I114" s="1">
        <f t="shared" si="46"/>
        <v>20.856447675208369</v>
      </c>
      <c r="J114" s="1">
        <f t="shared" si="47"/>
        <v>2.2244160021983177</v>
      </c>
      <c r="K114" s="1">
        <f t="shared" si="54"/>
        <v>3.4995308309141282</v>
      </c>
      <c r="L114" s="1">
        <f t="shared" si="48"/>
        <v>-6.9985110008764622</v>
      </c>
      <c r="M114" s="1">
        <f t="shared" si="55"/>
        <v>27.854958676084831</v>
      </c>
      <c r="N114" s="1">
        <f t="shared" si="49"/>
        <v>114.31420869918506</v>
      </c>
      <c r="O114" s="1">
        <f t="shared" si="50"/>
        <v>4.9294753755085452</v>
      </c>
      <c r="P114" s="1">
        <f t="shared" si="56"/>
        <v>7.7552270077969681</v>
      </c>
      <c r="Q114" s="1">
        <f t="shared" si="51"/>
        <v>-15.509233708960895</v>
      </c>
      <c r="R114" s="1">
        <f t="shared" si="57"/>
        <v>129.82344240814595</v>
      </c>
    </row>
    <row r="115" spans="1:18" x14ac:dyDescent="0.25">
      <c r="A115" s="1">
        <f t="shared" si="58"/>
        <v>50</v>
      </c>
      <c r="B115" s="1">
        <f t="shared" si="52"/>
        <v>0.87266462599716477</v>
      </c>
      <c r="C115" s="1">
        <f t="shared" si="41"/>
        <v>0.47984836514500984</v>
      </c>
      <c r="D115" s="1">
        <f t="shared" si="42"/>
        <v>3.1678276635202991</v>
      </c>
      <c r="E115" s="1">
        <f t="shared" si="53"/>
        <v>49.309121848193108</v>
      </c>
      <c r="F115" s="1">
        <f t="shared" si="43"/>
        <v>39.592727341572939</v>
      </c>
      <c r="G115" s="1">
        <f t="shared" si="44"/>
        <v>0.69102345195482939</v>
      </c>
      <c r="H115" s="1">
        <f t="shared" si="45"/>
        <v>27.393483107579307</v>
      </c>
      <c r="I115" s="1">
        <f t="shared" si="46"/>
        <v>-9.2611029907460782</v>
      </c>
      <c r="J115" s="1">
        <f t="shared" si="47"/>
        <v>1.5584405836435544</v>
      </c>
      <c r="K115" s="1">
        <f t="shared" si="54"/>
        <v>2.4452793997336366</v>
      </c>
      <c r="L115" s="1">
        <f t="shared" si="48"/>
        <v>-8.1289274049008799</v>
      </c>
      <c r="M115" s="1">
        <f t="shared" si="55"/>
        <v>-1.1321755858451983</v>
      </c>
      <c r="N115" s="1">
        <f t="shared" si="49"/>
        <v>98.202657569129272</v>
      </c>
      <c r="O115" s="1">
        <f t="shared" si="50"/>
        <v>4.4982597542636285</v>
      </c>
      <c r="P115" s="1">
        <f t="shared" si="56"/>
        <v>7.0580181414651486</v>
      </c>
      <c r="Q115" s="1">
        <f t="shared" si="51"/>
        <v>-23.463215328560562</v>
      </c>
      <c r="R115" s="1">
        <f t="shared" si="57"/>
        <v>121.66587289768984</v>
      </c>
    </row>
    <row r="116" spans="1:18" x14ac:dyDescent="0.25">
      <c r="A116" s="1">
        <f t="shared" si="58"/>
        <v>52</v>
      </c>
      <c r="B116" s="1">
        <f t="shared" si="52"/>
        <v>0.90757121103705141</v>
      </c>
      <c r="C116" s="1">
        <f t="shared" si="41"/>
        <v>0</v>
      </c>
      <c r="D116" s="1">
        <f t="shared" si="42"/>
        <v>2.6303352052016464</v>
      </c>
      <c r="E116" s="1">
        <f t="shared" si="53"/>
        <v>49.128528012633311</v>
      </c>
      <c r="F116" s="1">
        <f t="shared" si="43"/>
        <v>39.78078179370457</v>
      </c>
      <c r="G116" s="1">
        <f t="shared" si="44"/>
        <v>0.69430562131756035</v>
      </c>
      <c r="H116" s="1">
        <f t="shared" si="45"/>
        <v>27.581537559710938</v>
      </c>
      <c r="I116" s="1">
        <f t="shared" si="46"/>
        <v>-23.910660015791635</v>
      </c>
      <c r="J116" s="1">
        <f t="shared" si="47"/>
        <v>1.2499999999999998</v>
      </c>
      <c r="K116" s="1">
        <f t="shared" si="54"/>
        <v>1.9535768712684447</v>
      </c>
      <c r="L116" s="1">
        <f t="shared" si="48"/>
        <v>-9.0563013531459085</v>
      </c>
      <c r="M116" s="1">
        <f t="shared" si="55"/>
        <v>-14.854358662645726</v>
      </c>
      <c r="N116" s="1">
        <f t="shared" si="49"/>
        <v>81.540391361251039</v>
      </c>
      <c r="O116" s="1">
        <f t="shared" si="50"/>
        <v>4.081415435565984</v>
      </c>
      <c r="P116" s="1">
        <f t="shared" si="56"/>
        <v>6.3786870375677864</v>
      </c>
      <c r="Q116" s="1">
        <f t="shared" si="51"/>
        <v>-29.570022505493458</v>
      </c>
      <c r="R116" s="1">
        <f t="shared" si="57"/>
        <v>111.11041386674449</v>
      </c>
    </row>
    <row r="117" spans="1:18" x14ac:dyDescent="0.25">
      <c r="A117" s="1">
        <f t="shared" si="58"/>
        <v>54</v>
      </c>
      <c r="B117" s="1">
        <f t="shared" si="52"/>
        <v>0.94247779607693793</v>
      </c>
      <c r="C117" s="1">
        <f t="shared" si="41"/>
        <v>0</v>
      </c>
      <c r="D117" s="1">
        <f t="shared" si="42"/>
        <v>2.0756166397521127</v>
      </c>
      <c r="E117" s="1">
        <f t="shared" si="53"/>
        <v>48.888078633359726</v>
      </c>
      <c r="F117" s="1">
        <f t="shared" si="43"/>
        <v>40.030314054034449</v>
      </c>
      <c r="G117" s="1">
        <f t="shared" si="44"/>
        <v>0.6986607808502604</v>
      </c>
      <c r="H117" s="1">
        <f t="shared" si="45"/>
        <v>27.831069820040817</v>
      </c>
      <c r="I117" s="1">
        <f t="shared" si="46"/>
        <v>-23.610098291699654</v>
      </c>
      <c r="J117" s="1">
        <f t="shared" si="47"/>
        <v>1.2499999999999998</v>
      </c>
      <c r="K117" s="1">
        <f t="shared" si="54"/>
        <v>1.9434296590037314</v>
      </c>
      <c r="L117" s="1">
        <f t="shared" si="48"/>
        <v>-11.522464197102931</v>
      </c>
      <c r="M117" s="1">
        <f t="shared" si="55"/>
        <v>-12.087634094596723</v>
      </c>
      <c r="N117" s="1">
        <f t="shared" si="49"/>
        <v>64.344115832315495</v>
      </c>
      <c r="O117" s="1">
        <f t="shared" si="50"/>
        <v>3.6820362327896707</v>
      </c>
      <c r="P117" s="1">
        <f t="shared" si="56"/>
        <v>5.7246227362638527</v>
      </c>
      <c r="Q117" s="1">
        <f t="shared" si="51"/>
        <v>-33.940904531803795</v>
      </c>
      <c r="R117" s="1">
        <f t="shared" si="57"/>
        <v>98.285020364119291</v>
      </c>
    </row>
    <row r="118" spans="1:18" x14ac:dyDescent="0.25">
      <c r="A118" s="1">
        <f t="shared" si="58"/>
        <v>56</v>
      </c>
      <c r="B118" s="1">
        <f t="shared" si="52"/>
        <v>0.97738438111682457</v>
      </c>
      <c r="C118" s="1">
        <f t="shared" si="41"/>
        <v>0</v>
      </c>
      <c r="D118" s="1">
        <f t="shared" si="42"/>
        <v>1.5042513543934604</v>
      </c>
      <c r="E118" s="1">
        <f t="shared" si="53"/>
        <v>48.588066660902598</v>
      </c>
      <c r="F118" s="1">
        <f t="shared" si="43"/>
        <v>40.340319016141095</v>
      </c>
      <c r="G118" s="1">
        <f t="shared" si="44"/>
        <v>0.70407138813654169</v>
      </c>
      <c r="H118" s="1">
        <f t="shared" si="45"/>
        <v>28.141074782147463</v>
      </c>
      <c r="I118" s="1">
        <f t="shared" si="46"/>
        <v>-23.235083326128244</v>
      </c>
      <c r="J118" s="1">
        <f t="shared" si="47"/>
        <v>1.2499999999999998</v>
      </c>
      <c r="K118" s="1">
        <f t="shared" si="54"/>
        <v>1.931019924856036</v>
      </c>
      <c r="L118" s="1">
        <f t="shared" si="48"/>
        <v>-13.900966317752177</v>
      </c>
      <c r="M118" s="1">
        <f t="shared" si="55"/>
        <v>-9.3341170083760669</v>
      </c>
      <c r="N118" s="1">
        <f t="shared" si="49"/>
        <v>46.631791986197271</v>
      </c>
      <c r="O118" s="1">
        <f t="shared" si="50"/>
        <v>3.3031860649436022</v>
      </c>
      <c r="P118" s="1">
        <f t="shared" si="56"/>
        <v>5.1028144855303204</v>
      </c>
      <c r="Q118" s="1">
        <f t="shared" si="51"/>
        <v>-36.733982584039502</v>
      </c>
      <c r="R118" s="1">
        <f t="shared" si="57"/>
        <v>83.365774570236766</v>
      </c>
    </row>
    <row r="119" spans="1:18" x14ac:dyDescent="0.25">
      <c r="A119" s="1">
        <f t="shared" si="58"/>
        <v>58</v>
      </c>
      <c r="B119" s="1">
        <f t="shared" si="52"/>
        <v>1.0122909661567112</v>
      </c>
      <c r="C119" s="1">
        <f t="shared" si="41"/>
        <v>0</v>
      </c>
      <c r="D119" s="1">
        <f t="shared" si="42"/>
        <v>0.91685996962721106</v>
      </c>
      <c r="E119" s="1">
        <f t="shared" si="53"/>
        <v>48.228857613637082</v>
      </c>
      <c r="F119" s="1">
        <f t="shared" si="43"/>
        <v>40.709575584243346</v>
      </c>
      <c r="G119" s="1">
        <f t="shared" si="44"/>
        <v>0.71051613103454048</v>
      </c>
      <c r="H119" s="1">
        <f t="shared" si="45"/>
        <v>28.510331350249714</v>
      </c>
      <c r="I119" s="1">
        <f t="shared" si="46"/>
        <v>-22.786072017046347</v>
      </c>
      <c r="J119" s="1">
        <f t="shared" si="47"/>
        <v>1.2499999999999998</v>
      </c>
      <c r="K119" s="1">
        <f t="shared" si="54"/>
        <v>1.9165162507420705</v>
      </c>
      <c r="L119" s="1">
        <f t="shared" si="48"/>
        <v>-16.175857305597177</v>
      </c>
      <c r="M119" s="1">
        <f t="shared" si="55"/>
        <v>-6.6102147114491707</v>
      </c>
      <c r="N119" s="1">
        <f t="shared" si="49"/>
        <v>28.422659058443543</v>
      </c>
      <c r="O119" s="1">
        <f t="shared" si="50"/>
        <v>2.9478811430402501</v>
      </c>
      <c r="P119" s="1">
        <f t="shared" si="56"/>
        <v>4.5197296927142006</v>
      </c>
      <c r="Q119" s="1">
        <f t="shared" si="51"/>
        <v>-38.147603778943832</v>
      </c>
      <c r="R119" s="1">
        <f t="shared" si="57"/>
        <v>66.570262837387375</v>
      </c>
    </row>
    <row r="120" spans="1:18" x14ac:dyDescent="0.25">
      <c r="A120" s="1">
        <f t="shared" si="58"/>
        <v>60</v>
      </c>
      <c r="B120" s="1">
        <f t="shared" si="52"/>
        <v>1.0471975511965976</v>
      </c>
      <c r="C120" s="1">
        <f t="shared" si="41"/>
        <v>0</v>
      </c>
      <c r="D120" s="1">
        <f t="shared" si="42"/>
        <v>0.31410481561820802</v>
      </c>
      <c r="E120" s="1">
        <f t="shared" si="53"/>
        <v>47.810889132455358</v>
      </c>
      <c r="F120" s="1">
        <f t="shared" si="43"/>
        <v>41.136667918973977</v>
      </c>
      <c r="G120" s="1">
        <f t="shared" si="44"/>
        <v>0.71797029848561977</v>
      </c>
      <c r="H120" s="1">
        <f t="shared" si="45"/>
        <v>28.937423684980345</v>
      </c>
      <c r="I120" s="1">
        <f t="shared" si="46"/>
        <v>-22.263611415569194</v>
      </c>
      <c r="J120" s="1">
        <f t="shared" si="47"/>
        <v>1.2499999999999998</v>
      </c>
      <c r="K120" s="1">
        <f t="shared" si="54"/>
        <v>1.9001079112783494</v>
      </c>
      <c r="L120" s="1">
        <f t="shared" si="48"/>
        <v>-18.333049623934528</v>
      </c>
      <c r="M120" s="1">
        <f t="shared" si="55"/>
        <v>-3.9305617916346662</v>
      </c>
      <c r="N120" s="1">
        <f t="shared" si="49"/>
        <v>9.7372492841644487</v>
      </c>
      <c r="O120" s="1">
        <f t="shared" si="50"/>
        <v>2.6190717903396239</v>
      </c>
      <c r="P120" s="1">
        <f t="shared" si="56"/>
        <v>3.9812152232242166</v>
      </c>
      <c r="Q120" s="1">
        <f t="shared" si="51"/>
        <v>-38.412458480754708</v>
      </c>
      <c r="R120" s="1">
        <f t="shared" si="57"/>
        <v>48.149707764919157</v>
      </c>
    </row>
    <row r="121" spans="1:18" x14ac:dyDescent="0.25">
      <c r="A121" s="1">
        <f t="shared" si="58"/>
        <v>62</v>
      </c>
      <c r="B121" s="1">
        <f t="shared" si="52"/>
        <v>1.0821041362364843</v>
      </c>
      <c r="C121" s="1">
        <f t="shared" si="41"/>
        <v>0</v>
      </c>
      <c r="D121" s="1">
        <f t="shared" si="42"/>
        <v>0</v>
      </c>
      <c r="E121" s="1">
        <f t="shared" si="53"/>
        <v>47.334670447568627</v>
      </c>
      <c r="F121" s="1">
        <f t="shared" si="43"/>
        <v>41.620008883343665</v>
      </c>
      <c r="G121" s="1">
        <f t="shared" si="44"/>
        <v>0.72640618972363546</v>
      </c>
      <c r="H121" s="1">
        <f t="shared" si="45"/>
        <v>29.420764649350033</v>
      </c>
      <c r="I121" s="1">
        <f t="shared" si="46"/>
        <v>-21.66833805946078</v>
      </c>
      <c r="J121" s="1">
        <f t="shared" si="47"/>
        <v>1.2499999999999998</v>
      </c>
      <c r="K121" s="1">
        <f t="shared" si="54"/>
        <v>1.8819991958109992</v>
      </c>
      <c r="L121" s="1">
        <f t="shared" si="48"/>
        <v>-20.360454384526911</v>
      </c>
      <c r="M121" s="1">
        <f t="shared" si="55"/>
        <v>-1.3078836749338691</v>
      </c>
      <c r="N121" s="1">
        <f t="shared" si="49"/>
        <v>0</v>
      </c>
      <c r="O121" s="1">
        <f t="shared" si="50"/>
        <v>2.4620193825305199</v>
      </c>
      <c r="P121" s="1">
        <f t="shared" si="56"/>
        <v>3.7068147983948259</v>
      </c>
      <c r="Q121" s="1">
        <f t="shared" si="51"/>
        <v>-40.102266665467013</v>
      </c>
      <c r="R121" s="1">
        <f t="shared" si="57"/>
        <v>40.102266665467013</v>
      </c>
    </row>
    <row r="122" spans="1:18" x14ac:dyDescent="0.25">
      <c r="A122" s="1">
        <f t="shared" si="58"/>
        <v>64</v>
      </c>
      <c r="B122" s="1">
        <f t="shared" si="52"/>
        <v>1.1170107212763709</v>
      </c>
      <c r="C122" s="1">
        <f t="shared" si="41"/>
        <v>0</v>
      </c>
      <c r="D122" s="1">
        <f t="shared" si="42"/>
        <v>0</v>
      </c>
      <c r="E122" s="1">
        <f t="shared" si="53"/>
        <v>46.800781758088554</v>
      </c>
      <c r="F122" s="1">
        <f t="shared" si="43"/>
        <v>42.157864830762662</v>
      </c>
      <c r="G122" s="1">
        <f t="shared" si="44"/>
        <v>0.73579354690753052</v>
      </c>
      <c r="H122" s="1">
        <f t="shared" si="45"/>
        <v>29.95862059676903</v>
      </c>
      <c r="I122" s="1">
        <f t="shared" si="46"/>
        <v>-21.000977197610691</v>
      </c>
      <c r="J122" s="1">
        <f t="shared" si="47"/>
        <v>1.2499999999999998</v>
      </c>
      <c r="K122" s="1">
        <f t="shared" si="54"/>
        <v>1.8624037571471443</v>
      </c>
      <c r="L122" s="1">
        <f t="shared" si="48"/>
        <v>-22.248044704898959</v>
      </c>
      <c r="M122" s="1">
        <f t="shared" si="55"/>
        <v>1.2470675072882678</v>
      </c>
      <c r="N122" s="1">
        <f t="shared" si="49"/>
        <v>0</v>
      </c>
      <c r="O122" s="1">
        <f t="shared" si="50"/>
        <v>2.4620193825305199</v>
      </c>
      <c r="P122" s="1">
        <f t="shared" si="56"/>
        <v>3.6682193185551468</v>
      </c>
      <c r="Q122" s="1">
        <f t="shared" si="51"/>
        <v>-43.820093829493402</v>
      </c>
      <c r="R122" s="1">
        <f t="shared" si="57"/>
        <v>43.820093829493402</v>
      </c>
    </row>
    <row r="123" spans="1:18" x14ac:dyDescent="0.25">
      <c r="A123" s="1">
        <f t="shared" si="58"/>
        <v>66</v>
      </c>
      <c r="B123" s="1">
        <f t="shared" si="52"/>
        <v>1.1519173063162575</v>
      </c>
      <c r="C123" s="1">
        <f t="shared" si="41"/>
        <v>0</v>
      </c>
      <c r="D123" s="1">
        <f t="shared" si="42"/>
        <v>0</v>
      </c>
      <c r="E123" s="1">
        <f t="shared" si="53"/>
        <v>46.20987352514404</v>
      </c>
      <c r="F123" s="1">
        <f t="shared" si="43"/>
        <v>42.748380906693967</v>
      </c>
      <c r="G123" s="1">
        <f t="shared" si="44"/>
        <v>0.7460999967184887</v>
      </c>
      <c r="H123" s="1">
        <f t="shared" si="45"/>
        <v>30.549136672700335</v>
      </c>
      <c r="I123" s="1">
        <f t="shared" si="46"/>
        <v>-20.262341906430049</v>
      </c>
      <c r="J123" s="1">
        <f t="shared" si="47"/>
        <v>1.2499999999999998</v>
      </c>
      <c r="K123" s="1">
        <f t="shared" si="54"/>
        <v>1.841539247337588</v>
      </c>
      <c r="L123" s="1">
        <f t="shared" si="48"/>
        <v>-23.987852424037769</v>
      </c>
      <c r="M123" s="1">
        <f t="shared" si="55"/>
        <v>3.7255105176077201</v>
      </c>
      <c r="N123" s="1">
        <f t="shared" si="49"/>
        <v>0</v>
      </c>
      <c r="O123" s="1">
        <f t="shared" si="50"/>
        <v>2.4620193825305199</v>
      </c>
      <c r="P123" s="1">
        <f t="shared" si="56"/>
        <v>3.6271242565086461</v>
      </c>
      <c r="Q123" s="1">
        <f t="shared" si="51"/>
        <v>-47.24684609061017</v>
      </c>
      <c r="R123" s="1">
        <f t="shared" si="57"/>
        <v>47.24684609061017</v>
      </c>
    </row>
    <row r="124" spans="1:18" x14ac:dyDescent="0.25">
      <c r="A124" s="1">
        <f t="shared" si="58"/>
        <v>68</v>
      </c>
      <c r="B124" s="1">
        <f t="shared" si="52"/>
        <v>1.1868238913561442</v>
      </c>
      <c r="C124" s="1">
        <f t="shared" si="41"/>
        <v>0</v>
      </c>
      <c r="D124" s="1">
        <f t="shared" si="42"/>
        <v>0</v>
      </c>
      <c r="E124" s="1">
        <f t="shared" si="53"/>
        <v>45.562665679394478</v>
      </c>
      <c r="F124" s="1">
        <f t="shared" si="43"/>
        <v>43.389606107487026</v>
      </c>
      <c r="G124" s="1">
        <f t="shared" si="44"/>
        <v>0.75729148771908916</v>
      </c>
      <c r="H124" s="1">
        <f t="shared" si="45"/>
        <v>31.190361873493394</v>
      </c>
      <c r="I124" s="1">
        <f t="shared" si="46"/>
        <v>-19.453332099243095</v>
      </c>
      <c r="J124" s="1">
        <f t="shared" si="47"/>
        <v>1.2499999999999998</v>
      </c>
      <c r="K124" s="1">
        <f t="shared" si="54"/>
        <v>1.8196224475525196</v>
      </c>
      <c r="L124" s="1">
        <f t="shared" si="48"/>
        <v>-25.573907067965525</v>
      </c>
      <c r="M124" s="1">
        <f t="shared" si="55"/>
        <v>6.1205749687224298</v>
      </c>
      <c r="N124" s="1">
        <f t="shared" si="49"/>
        <v>0</v>
      </c>
      <c r="O124" s="1">
        <f t="shared" si="50"/>
        <v>2.4620193825305199</v>
      </c>
      <c r="P124" s="1">
        <f t="shared" si="56"/>
        <v>3.5839565878095425</v>
      </c>
      <c r="Q124" s="1">
        <f t="shared" si="51"/>
        <v>-50.370763910692311</v>
      </c>
      <c r="R124" s="1">
        <f t="shared" si="57"/>
        <v>50.370763910692311</v>
      </c>
    </row>
    <row r="125" spans="1:18" x14ac:dyDescent="0.25">
      <c r="A125" s="1">
        <f t="shared" si="58"/>
        <v>70</v>
      </c>
      <c r="B125" s="1">
        <f t="shared" si="52"/>
        <v>1.2217304763960306</v>
      </c>
      <c r="C125" s="1">
        <f t="shared" si="41"/>
        <v>0</v>
      </c>
      <c r="D125" s="1">
        <f t="shared" si="42"/>
        <v>0</v>
      </c>
      <c r="E125" s="1">
        <f t="shared" si="53"/>
        <v>44.859946743905205</v>
      </c>
      <c r="F125" s="1">
        <f t="shared" si="43"/>
        <v>44.079517443016876</v>
      </c>
      <c r="G125" s="1">
        <f t="shared" si="44"/>
        <v>0.76933271207091647</v>
      </c>
      <c r="H125" s="1">
        <f t="shared" si="45"/>
        <v>31.880273209023244</v>
      </c>
      <c r="I125" s="1">
        <f t="shared" si="46"/>
        <v>-18.574933429881501</v>
      </c>
      <c r="J125" s="1">
        <f t="shared" si="47"/>
        <v>1.2499999999999998</v>
      </c>
      <c r="K125" s="1">
        <f t="shared" si="54"/>
        <v>1.7968650383221603</v>
      </c>
      <c r="L125" s="1">
        <f t="shared" si="48"/>
        <v>-27.002127896685213</v>
      </c>
      <c r="M125" s="1">
        <f t="shared" si="55"/>
        <v>8.4271944668037122</v>
      </c>
      <c r="N125" s="1">
        <f t="shared" si="49"/>
        <v>0</v>
      </c>
      <c r="O125" s="1">
        <f t="shared" si="50"/>
        <v>2.4620193825305199</v>
      </c>
      <c r="P125" s="1">
        <f t="shared" si="56"/>
        <v>3.5391332417124839</v>
      </c>
      <c r="Q125" s="1">
        <f t="shared" si="51"/>
        <v>-53.183809800965648</v>
      </c>
      <c r="R125" s="1">
        <f t="shared" si="57"/>
        <v>53.183809800965648</v>
      </c>
    </row>
  </sheetData>
  <mergeCells count="12">
    <mergeCell ref="A87:C87"/>
    <mergeCell ref="A88:C88"/>
    <mergeCell ref="C1:N1"/>
    <mergeCell ref="C43:N43"/>
    <mergeCell ref="C85:N85"/>
    <mergeCell ref="A44:C44"/>
    <mergeCell ref="A86:C86"/>
    <mergeCell ref="A2:C2"/>
    <mergeCell ref="A3:C3"/>
    <mergeCell ref="A4:C4"/>
    <mergeCell ref="A45:C45"/>
    <mergeCell ref="A46:C4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Biegler</dc:creator>
  <cp:lastModifiedBy>Robert Biegler</cp:lastModifiedBy>
  <dcterms:created xsi:type="dcterms:W3CDTF">2024-10-30T18:33:25Z</dcterms:created>
  <dcterms:modified xsi:type="dcterms:W3CDTF">2024-11-06T21:43:18Z</dcterms:modified>
</cp:coreProperties>
</file>